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8595" windowHeight="3405" tabRatio="867" activeTab="2"/>
  </bookViews>
  <sheets>
    <sheet name="INSTRUCTIONS" sheetId="13" r:id="rId1"/>
    <sheet name="Small Workgroup" sheetId="21" r:id="rId2"/>
    <sheet name="Medium Workgroup " sheetId="20" r:id="rId3"/>
    <sheet name="Large Workgroup " sheetId="19" r:id="rId4"/>
    <sheet name="Value-Added Services" sheetId="24" r:id="rId5"/>
    <sheet name="Stop Order Taking" sheetId="23" r:id="rId6"/>
  </sheets>
  <definedNames>
    <definedName name="_xlnm.Print_Area" localSheetId="3">'Large Workgroup '!$A$1:$H$120</definedName>
    <definedName name="_xlnm.Print_Area" localSheetId="2">'Medium Workgroup '!$A$1:$H$44</definedName>
    <definedName name="_xlnm.Print_Area" localSheetId="1">'Small Workgroup'!$A$1:$H$30</definedName>
    <definedName name="_xlnm.Print_Area" localSheetId="5">'Stop Order Taking'!$A$1:$H$128</definedName>
    <definedName name="_xlnm.Print_Area" localSheetId="4">'Value-Added Services'!$A$1:$E$20</definedName>
  </definedNames>
  <calcPr calcId="145621"/>
</workbook>
</file>

<file path=xl/calcChain.xml><?xml version="1.0" encoding="utf-8"?>
<calcChain xmlns="http://schemas.openxmlformats.org/spreadsheetml/2006/main">
  <c r="D15" i="23" l="1"/>
  <c r="D14" i="23"/>
  <c r="D13" i="23"/>
  <c r="D12" i="23"/>
  <c r="D10" i="23"/>
  <c r="D5" i="23"/>
  <c r="E108" i="19"/>
  <c r="E107" i="19"/>
  <c r="E106" i="19"/>
  <c r="E105" i="19"/>
  <c r="E104" i="19"/>
  <c r="E102" i="19"/>
  <c r="E101" i="19"/>
  <c r="E100" i="19"/>
  <c r="E99" i="19"/>
  <c r="E97" i="19"/>
  <c r="E96" i="19"/>
  <c r="E94" i="19"/>
  <c r="E93" i="19"/>
  <c r="E92" i="19"/>
  <c r="E91" i="19"/>
  <c r="E90" i="19"/>
  <c r="E89" i="19"/>
  <c r="D11" i="21"/>
  <c r="D10" i="21"/>
  <c r="D8" i="21"/>
  <c r="D5" i="21"/>
  <c r="H82" i="23"/>
  <c r="G82" i="23"/>
  <c r="F82" i="23"/>
  <c r="D82" i="23"/>
  <c r="H81" i="23"/>
  <c r="G81" i="23"/>
  <c r="F81" i="23"/>
  <c r="D81" i="23"/>
  <c r="H80" i="23"/>
  <c r="G80" i="23"/>
  <c r="F80" i="23"/>
  <c r="D80" i="23"/>
  <c r="H78" i="23"/>
  <c r="G78" i="23"/>
  <c r="F78" i="23"/>
  <c r="D78" i="23"/>
  <c r="H76" i="23"/>
  <c r="G76" i="23"/>
  <c r="F76" i="23"/>
  <c r="D76" i="23"/>
  <c r="H75" i="23"/>
  <c r="G75" i="23"/>
  <c r="F75" i="23"/>
  <c r="D75" i="23"/>
  <c r="H73" i="23"/>
  <c r="G73" i="23"/>
  <c r="F73" i="23"/>
  <c r="D73" i="23"/>
  <c r="H70" i="23"/>
  <c r="G70" i="23"/>
  <c r="F70" i="23"/>
  <c r="D70" i="23"/>
  <c r="H66" i="23"/>
  <c r="G66" i="23"/>
  <c r="F66" i="23"/>
  <c r="D66" i="23"/>
  <c r="H65" i="23"/>
  <c r="G65" i="23"/>
  <c r="F65" i="23"/>
  <c r="D65" i="23"/>
  <c r="H63" i="23"/>
  <c r="G63" i="23"/>
  <c r="F63" i="23"/>
  <c r="D63" i="23"/>
  <c r="H61" i="23"/>
  <c r="G61" i="23"/>
  <c r="F61" i="23"/>
  <c r="D61" i="23"/>
  <c r="H58" i="23"/>
  <c r="G58" i="23"/>
  <c r="F58" i="23"/>
  <c r="D58" i="23"/>
  <c r="H54" i="23"/>
  <c r="G54" i="23"/>
  <c r="F54" i="23"/>
  <c r="D54" i="23"/>
  <c r="H51" i="23"/>
  <c r="G51" i="23"/>
  <c r="F51" i="23"/>
  <c r="D51" i="23"/>
</calcChain>
</file>

<file path=xl/sharedStrings.xml><?xml version="1.0" encoding="utf-8"?>
<sst xmlns="http://schemas.openxmlformats.org/spreadsheetml/2006/main" count="692" uniqueCount="313">
  <si>
    <t>Item 
Number</t>
  </si>
  <si>
    <t>Item Description</t>
  </si>
  <si>
    <t>SRP</t>
  </si>
  <si>
    <t>Total Base Configuration</t>
  </si>
  <si>
    <t>% disc. 
off SRP</t>
  </si>
  <si>
    <t>Base Configuration</t>
  </si>
  <si>
    <t>State of FL Purchase Price</t>
  </si>
  <si>
    <t>24 Month 
Term Costs</t>
  </si>
  <si>
    <t>36 Month 
Term Costs</t>
  </si>
  <si>
    <t>48 Month 
Term Costs</t>
  </si>
  <si>
    <t xml:space="preserve">Misc. Options: </t>
  </si>
  <si>
    <t xml:space="preserve">Security Options: </t>
  </si>
  <si>
    <t xml:space="preserve">Paper Supply Options: </t>
  </si>
  <si>
    <t xml:space="preserve">Document Handling Options: </t>
  </si>
  <si>
    <t>Make:</t>
  </si>
  <si>
    <t xml:space="preserve">This workbook has multiple tabs. </t>
  </si>
  <si>
    <t>Includes 36 month warranty</t>
  </si>
  <si>
    <t>Includes 48 month warranty</t>
  </si>
  <si>
    <t>DRCINST</t>
  </si>
  <si>
    <t>Carrier Delivery &amp; Install - Mandatory Option</t>
  </si>
  <si>
    <t>Includes 24 month warranty</t>
  </si>
  <si>
    <t>512MB Memory</t>
  </si>
  <si>
    <t>XEROX</t>
  </si>
  <si>
    <t>The pricing listed on tabs are machine prices only. Maintenance option pricing for service and supplies can be found on each vendors separate maintenance options spreadsheet/workbook.</t>
  </si>
  <si>
    <t>Please contact the State of Florida contract administrator for questions regarding how to use this contract. The contract administrator's contact information can be found on this contracts main web page.</t>
  </si>
  <si>
    <t xml:space="preserve">Finisher Options: </t>
  </si>
  <si>
    <t>097S03740</t>
  </si>
  <si>
    <t>Wireless Network Adapter With North American Power Converter, 110V</t>
  </si>
  <si>
    <t>Stand</t>
  </si>
  <si>
    <t xml:space="preserve">XEROX </t>
  </si>
  <si>
    <t>COLOR</t>
  </si>
  <si>
    <t>B&amp;W</t>
  </si>
  <si>
    <t>6010/N</t>
  </si>
  <si>
    <t>6500/N</t>
  </si>
  <si>
    <t>6500/DN</t>
  </si>
  <si>
    <t>6600/N</t>
  </si>
  <si>
    <t>6600/DN</t>
  </si>
  <si>
    <t>097S04400</t>
  </si>
  <si>
    <t>550-Sheet Feeder, Adjustable Up To A4/Legal, Phaser 6600, WorkCentre 6605</t>
  </si>
  <si>
    <t>097S04269</t>
  </si>
  <si>
    <t>097S04403</t>
  </si>
  <si>
    <t>Productivity Kit (Includes 512MB RAM, Secure Print, Saved Print, RAM Collation), Phaser 6500/6600, WorkCentre 6505/6605</t>
  </si>
  <si>
    <t>Productivity Kit (Includes 160 GB Hard Drive, Secure Print, Saved Print, HD Collation, Font/Form/Macro Storage, Security Certificate Storage), Phaser 6600, WorkCentre 6605</t>
  </si>
  <si>
    <t>097S04409</t>
  </si>
  <si>
    <t>Wireless Networking Adapter, Phaser 6600, WorkCentre 6605</t>
  </si>
  <si>
    <t>6015/NI</t>
  </si>
  <si>
    <t>On-site</t>
  </si>
  <si>
    <t xml:space="preserve">Includes 36 month warranty </t>
  </si>
  <si>
    <t>497N01412</t>
  </si>
  <si>
    <t>1-520 Sheet Tray</t>
  </si>
  <si>
    <t>098N02189</t>
  </si>
  <si>
    <t>256 Mg. Memory</t>
  </si>
  <si>
    <t>4600/DN</t>
  </si>
  <si>
    <t>4600/DT</t>
  </si>
  <si>
    <t>4620/DN</t>
  </si>
  <si>
    <t>4620/DT</t>
  </si>
  <si>
    <t>097N01874</t>
  </si>
  <si>
    <t>550-Sheet Tray Module</t>
  </si>
  <si>
    <t>097N01876</t>
  </si>
  <si>
    <t>Finisher; 500 Sheet, 50 Sheet Stapler</t>
  </si>
  <si>
    <t>097N01877</t>
  </si>
  <si>
    <t>4 Bin Mailbox; 400 Sheets, 100 Sheets X 4</t>
  </si>
  <si>
    <t>097N01875</t>
  </si>
  <si>
    <t>2000-Sheet High Capacity Feeder With Printer Stand</t>
  </si>
  <si>
    <t>097N01879</t>
  </si>
  <si>
    <t>160GB Hard Disk Drive</t>
  </si>
  <si>
    <t>097N01878</t>
  </si>
  <si>
    <t>097N01916</t>
  </si>
  <si>
    <t>Printer Stand</t>
  </si>
  <si>
    <t>097N01880</t>
  </si>
  <si>
    <t>Internal Wireless (802.11 B/G/N) Option, Phaser 4600/4620</t>
  </si>
  <si>
    <t>7800/DN</t>
  </si>
  <si>
    <t>7800/GX</t>
  </si>
  <si>
    <t>7800/DX</t>
  </si>
  <si>
    <t>097S04159</t>
  </si>
  <si>
    <t>3 Tray Module (3X520Sht -Sra3)</t>
  </si>
  <si>
    <t>097S04160</t>
  </si>
  <si>
    <t>High Capacity Tandem Tray (2520 Sht)</t>
  </si>
  <si>
    <t>097S04166</t>
  </si>
  <si>
    <t>Office Finisher LX (2,000 sheet stacker/single and dual position 50 sheet stapler finisher)</t>
  </si>
  <si>
    <t>097S04167</t>
  </si>
  <si>
    <t>Professional Finisher W/ Booklet Maker (1,500 Sheet Stacker / Multiple Postion 50 Sheet Stapler Finisher)</t>
  </si>
  <si>
    <t>497K03860</t>
  </si>
  <si>
    <t>2/3 Hole Punch (Only Available For Office Finisher Lx)</t>
  </si>
  <si>
    <t>497K03850</t>
  </si>
  <si>
    <t>Booklet Maker Unit (Only Available for Office Finisher LX) - 40 Booklets (1-15 Sheets per Booklet - 80gsm or less; 2-10 Sheets per Booklet -- over 80gsm)</t>
  </si>
  <si>
    <t>097S04276</t>
  </si>
  <si>
    <t>PhaserMatch 5.0 With Phasermeter Color Measurment Device Powered By X-Rite</t>
  </si>
  <si>
    <t>097S04341</t>
  </si>
  <si>
    <t>Extra Heavy Duty Media Kit</t>
  </si>
  <si>
    <t>097S04245</t>
  </si>
  <si>
    <t>Color</t>
  </si>
  <si>
    <t>6700N</t>
  </si>
  <si>
    <t>6700DN</t>
  </si>
  <si>
    <t>6700DT</t>
  </si>
  <si>
    <t>6700DX</t>
  </si>
  <si>
    <t>3325/DNI</t>
  </si>
  <si>
    <t>4510N with Duplex</t>
  </si>
  <si>
    <r>
      <rPr>
        <b/>
        <sz val="10"/>
        <color indexed="60"/>
        <rFont val="Arial"/>
        <family val="2"/>
      </rPr>
      <t>Phaser 4510 Laser Printer</t>
    </r>
    <r>
      <rPr>
        <b/>
        <sz val="10"/>
        <rFont val="Arial"/>
        <family val="2"/>
      </rPr>
      <t xml:space="preserve">, 45 ppm, 1200 dpi, 128MB Memory, Ethernet, Parallel, USB, 1X550 Letter/Legal Input Tray, 110V and 097S03625 Duplex Unit </t>
    </r>
  </si>
  <si>
    <t>4510DT</t>
  </si>
  <si>
    <r>
      <rPr>
        <b/>
        <sz val="9"/>
        <color indexed="60"/>
        <rFont val="Arial"/>
        <family val="2"/>
      </rPr>
      <t>Phaser 4510 Laser Printer</t>
    </r>
    <r>
      <rPr>
        <b/>
        <sz val="9"/>
        <rFont val="Arial"/>
        <family val="2"/>
      </rPr>
      <t>, 45 ppm, 1200 dpi, 128MB Memory, Ethernet, Parallel, USB, 2X550 Letter/Legal Input Trays, Two-Sided Printing, 110V</t>
    </r>
  </si>
  <si>
    <t>4510DX</t>
  </si>
  <si>
    <r>
      <rPr>
        <b/>
        <sz val="9"/>
        <color indexed="60"/>
        <rFont val="Arial"/>
        <family val="2"/>
      </rPr>
      <t>Phaser 4510 Laser Printer</t>
    </r>
    <r>
      <rPr>
        <b/>
        <sz val="9"/>
        <rFont val="Arial"/>
        <family val="2"/>
      </rPr>
      <t>, 45 ppm, 1200 dpi, 128MB Memory, Ethernet, Parallel, USB, 2X550 Letter/Legal Input Trays, Two-Sided Printing, 110V, 2nd stacker</t>
    </r>
  </si>
  <si>
    <t>097S03624</t>
  </si>
  <si>
    <t>550 Sheet Paper Tray</t>
  </si>
  <si>
    <t>097S03282</t>
  </si>
  <si>
    <t>3500 Sheet Finisher With Stapler And 3-Hole Puncher, Supports Sizes Up To A3 (11X17)</t>
  </si>
  <si>
    <t>097S03286</t>
  </si>
  <si>
    <t>Envelope Tray</t>
  </si>
  <si>
    <t>097S03716</t>
  </si>
  <si>
    <t>1000 Sheet Feeder, 2 Trays, Adjustable To A3 (11X17), RoHS</t>
  </si>
  <si>
    <t>097S03717</t>
  </si>
  <si>
    <t>2000 Sheet Feeder, 1 Tray, Letter/A4 (Hcf, RoHS)</t>
  </si>
  <si>
    <t>097S03719</t>
  </si>
  <si>
    <t>3500 Sheet Stacker, Supports Sizes Up To A3 (11X17), RoHS</t>
  </si>
  <si>
    <t>109R00733</t>
  </si>
  <si>
    <t>Replacement Paper Tray, 500 Sheet, Adjustable To 11 X 17, Phaser 5500</t>
  </si>
  <si>
    <t>097S03764</t>
  </si>
  <si>
    <t>500 Sheet Stacker With Job Offset 4510</t>
  </si>
  <si>
    <t>097S03779</t>
  </si>
  <si>
    <t>40GB Hard Disk Drive Kit, Phaser 4510</t>
  </si>
  <si>
    <t>097S03777</t>
  </si>
  <si>
    <t>256MB DIMM Phaser Memory Option Kit</t>
  </si>
  <si>
    <t>097S03776</t>
  </si>
  <si>
    <t>128MB DIMM Phaser Memory Option Kit</t>
  </si>
  <si>
    <t>097S03778</t>
  </si>
  <si>
    <t>20MB Flash Memory DIMM, Phaser 4510</t>
  </si>
  <si>
    <t>097S03635</t>
  </si>
  <si>
    <t>512MB Phaser Memory (1 X 512MB Module Only)</t>
  </si>
  <si>
    <t>097S03878</t>
  </si>
  <si>
    <t>Productivity Kit includes 40GB hard disk drive)</t>
  </si>
  <si>
    <t>097S03880</t>
  </si>
  <si>
    <t>32MB Flash, Memory option Kit</t>
  </si>
  <si>
    <t>3600N</t>
  </si>
  <si>
    <r>
      <rPr>
        <b/>
        <sz val="9"/>
        <color indexed="60"/>
        <rFont val="Arial"/>
        <family val="2"/>
      </rPr>
      <t>Phaser 3600N</t>
    </r>
    <r>
      <rPr>
        <b/>
        <sz val="9"/>
        <rFont val="Arial"/>
        <family val="2"/>
      </rPr>
      <t>; 40ppm, PS3, 128MB Memory Network Print, 110V</t>
    </r>
  </si>
  <si>
    <t>097S03756</t>
  </si>
  <si>
    <t>Duplex Module Option, Phaser 3500, 3600</t>
  </si>
  <si>
    <t>097N01673</t>
  </si>
  <si>
    <t>500 Sheet Paper Tray</t>
  </si>
  <si>
    <t>Memory, 64MB</t>
  </si>
  <si>
    <t>Memory 128MB</t>
  </si>
  <si>
    <t>Memory 256MB</t>
  </si>
  <si>
    <t>5550DN</t>
  </si>
  <si>
    <t>5550N</t>
  </si>
  <si>
    <t>5550DT</t>
  </si>
  <si>
    <t>097S03220</t>
  </si>
  <si>
    <t>Duplex Module For Two-Sided Printing</t>
  </si>
  <si>
    <t xml:space="preserve">Print Controller Options: </t>
  </si>
  <si>
    <t>Misc. Options:</t>
  </si>
  <si>
    <t>097S03743</t>
  </si>
  <si>
    <t>256MB DDR2 Memory (1 X 256MB)</t>
  </si>
  <si>
    <t>6125N</t>
  </si>
  <si>
    <r>
      <rPr>
        <b/>
        <sz val="10"/>
        <color indexed="60"/>
        <rFont val="Arial"/>
        <family val="2"/>
      </rPr>
      <t>Phaser 6125</t>
    </r>
    <r>
      <rPr>
        <sz val="10"/>
        <rFont val="Arial"/>
        <family val="2"/>
      </rPr>
      <t xml:space="preserve"> Color Laser Printer: 12 ppm Color, 16 ppm B&amp;W, Windows Comapatible, Includes Networking, 333MHz Processor (Host Based GDI), 64MB DDR2 Memory, 110 Volt</t>
    </r>
  </si>
  <si>
    <t>6140N</t>
  </si>
  <si>
    <r>
      <rPr>
        <b/>
        <sz val="10"/>
        <color indexed="60"/>
        <rFont val="Arial"/>
        <family val="2"/>
      </rPr>
      <t>Phaser 6140</t>
    </r>
    <r>
      <rPr>
        <sz val="10"/>
        <rFont val="Arial"/>
        <family val="2"/>
      </rPr>
      <t xml:space="preserve"> Color Laser Printer: Up To 19 ppm Color / 21 ppm B&amp;W, Letter/Legal Size Printing, 600X600X4 dpi, 250-Sheet Paper Tray, 256MB, USB/Ethernet, Ipv6, Postscript 3/PCL 6/5E, 110V</t>
    </r>
  </si>
  <si>
    <t>097S04069</t>
  </si>
  <si>
    <t>Duplex Unit: Provides Automatic 2-Sided Printing</t>
  </si>
  <si>
    <t>Paper Supply Options:</t>
  </si>
  <si>
    <t>0970S04070</t>
  </si>
  <si>
    <t>250-Sheet Paper Drawer, Adjustable Up To A4/Legal</t>
  </si>
  <si>
    <t>6280N</t>
  </si>
  <si>
    <r>
      <rPr>
        <b/>
        <sz val="10"/>
        <color indexed="60"/>
        <rFont val="Calibri"/>
        <family val="2"/>
      </rPr>
      <t>Phaser 6280</t>
    </r>
    <r>
      <rPr>
        <b/>
        <sz val="10"/>
        <rFont val="Calibri"/>
        <family val="2"/>
      </rPr>
      <t xml:space="preserve"> Color Laser Printer: 26 ppm Color, 31 ppm Mono, 600X600X4 dpi, 250-Sheet Paper Tray, 150-Sheet Multi-Purpose Tray, 256MB, USB/Ethernet, Psc-PCL6/53, 110V</t>
    </r>
  </si>
  <si>
    <t>097S03746</t>
  </si>
  <si>
    <t>Duplex Unit: Provides 2 Sided Automatic Printing, Phaser 6180</t>
  </si>
  <si>
    <t>097S03744</t>
  </si>
  <si>
    <t>550 Sheet Paper Drawer, Adjustable Up To A4/Legal, Phaser 6180</t>
  </si>
  <si>
    <t>097S03833</t>
  </si>
  <si>
    <t>550 Sheet Paper Drawer and Stand, Adjustable Up To A4/Legal, Phaser 6180</t>
  </si>
  <si>
    <t>097S03967</t>
  </si>
  <si>
    <t>Phaser 6280 Productivity Kit (Hard Drive) Includes Secure Print, RAM Collation, Proof Printing</t>
  </si>
  <si>
    <t>256 MB Memory</t>
  </si>
  <si>
    <t>6360DN with Paper Drawer (097S03878)</t>
  </si>
  <si>
    <t>Phaser 6360DN: Letter/Legal Size Color Printer, 110V, Up To 42ppm Color/B&amp;W, 2400 dpi, 1Ghz Processor, USB And Ethernet I/F, 256MB Memory, 2-Sided Printing</t>
  </si>
  <si>
    <t>6360N</t>
  </si>
  <si>
    <t>Phaser 6360N: Letter/Legal Size Color Printer, 110V, Up To 42ppm Color/B&amp;W, 2400 dpi, 1Ghz Processor, USB And Ethernet I/F, 256MB Memory</t>
  </si>
  <si>
    <t>6360DT</t>
  </si>
  <si>
    <t>Phaser 6360DT: Letter/Legal Size Color Printer, 110V, Up To 42ppm Color/B&amp;W, 2400 dpi, 1Ghz Processor, USB And Ethernet I/F, 512MB Memory, 2-Sided Printing, 550-Sheet Feeder</t>
  </si>
  <si>
    <t>6360DX</t>
  </si>
  <si>
    <t>Phaser 6360DX: Letter/Legal Size Color Printer, 110V, Up To 42ppm Color/B&amp;W, 2400 dpi, 1Ghz Processor, USB And Ethernet I/F, 512MB Memory, 2-Sided Printing, 1100-Sheet Feeder, Productivity Kit</t>
  </si>
  <si>
    <t>097S03378</t>
  </si>
  <si>
    <t>550 Sheet Feeder, Adjustable Up To A4/Legal, Phaser 6300/6350/6360</t>
  </si>
  <si>
    <t>097S03379</t>
  </si>
  <si>
    <t>1100 Sheet High Capacity Feeder, 2-Tray, Adjustable Up To A4/Legal, Phaser 6300/6350/6360</t>
  </si>
  <si>
    <t>097S03381</t>
  </si>
  <si>
    <t>256 MB Phaser Memory (1 X 256MB Only), DDR</t>
  </si>
  <si>
    <t>097S03382</t>
  </si>
  <si>
    <t>512 MB Phaser Memory (1 X 512)</t>
  </si>
  <si>
    <t>097S03747</t>
  </si>
  <si>
    <t>Productivity Kit-Phase 6360 Includes Personal Print, Secure Print, Proof Print, Collation, Extended Font Storage With Internal Hard Drive</t>
  </si>
  <si>
    <t>097S03791</t>
  </si>
  <si>
    <t>N To Dn Upgrade, Phaser 6360</t>
  </si>
  <si>
    <t>7760DN</t>
  </si>
  <si>
    <t>Phaser 7760DN; 12 X 18 Color Printer, 1200 dpi, 35ppm Color/45 ppm B&amp;W, USB And Ethernet, 800 MHz Processor, 512 MB Memory, 2-Sided Printing, 40GB HD, Phasercal</t>
  </si>
  <si>
    <t>7760GX</t>
  </si>
  <si>
    <t>Phaser 7760GX; 12 X 18 Color Printer, 1200 dpi, 35ppm Color/45 ppm B&amp;W, USB And Ethernet, 800 MHz Processor, 512 MB Memory, 2-Sided Printing, 40GB HD, 1500 Sheet High Capacity Feeder, PhaserMatch 4.0</t>
  </si>
  <si>
    <t>7500DX</t>
  </si>
  <si>
    <t>Phaser 7760DX; 12 X 18 Color Printer, 1200 dpi, 35ppm Color/45 ppm B&amp;W, USB And Ethernet, 800 MHz Processor, 512 MB Memory, 2-Sided Printing, 40GB HD, 2500 Sheet High Capacity Feeder, PhaserMatch 4.0</t>
  </si>
  <si>
    <t>097S03628</t>
  </si>
  <si>
    <t>High Capacity Feeder, 3 Adjustable Paper Trays Up To 11 17 in /A3, 1500 Sheet Capacity</t>
  </si>
  <si>
    <t>097S03629</t>
  </si>
  <si>
    <t>High Capacity Feeder, Adjustable Up To 11 X 17 in/A3, 500 Sheet Capacity, Letter/A4 Capacity 2000 Sheets, 2500 Sheets Total</t>
  </si>
  <si>
    <t>097S03630</t>
  </si>
  <si>
    <t>Advanced Office Finisher, Stacker/Stapler, 3500 Sheets, 110V, 3 Hole Punch</t>
  </si>
  <si>
    <t>097S03631</t>
  </si>
  <si>
    <t>Professional Booklet Maker Finisher, Fold/3 Hole Punch, Stacker/Stapler, 2000 Sheets; 110V</t>
  </si>
  <si>
    <t>256MB Memory</t>
  </si>
  <si>
    <t>097S03634</t>
  </si>
  <si>
    <t>PhaserMatch 4.02 Colormatching Software For Phaser 7700, 7750, And 7760</t>
  </si>
  <si>
    <t>097S03748</t>
  </si>
  <si>
    <t>Cart, Phaser 7700Dn, 7760DN</t>
  </si>
  <si>
    <t>1 year Quick Exchange service only</t>
  </si>
  <si>
    <t>Includes 24 month warranty 
* Quick exchange only</t>
  </si>
  <si>
    <t>Includes 36 month warranty 
* Quick exchange only</t>
  </si>
  <si>
    <t>Includes 48 month warranty 
* Quick exchange only</t>
  </si>
  <si>
    <t>3250DN</t>
  </si>
  <si>
    <t>098N02194</t>
  </si>
  <si>
    <t>Second paper tray, 250 sheets</t>
  </si>
  <si>
    <t>098N02195</t>
  </si>
  <si>
    <t>128 MB Memory</t>
  </si>
  <si>
    <t xml:space="preserve"> </t>
  </si>
  <si>
    <t>8570N</t>
  </si>
  <si>
    <t>8570DN</t>
  </si>
  <si>
    <t>8570DT</t>
  </si>
  <si>
    <t>097S04142</t>
  </si>
  <si>
    <t>525-page Sheet Feeder, adjustable to legal</t>
  </si>
  <si>
    <t>097S04143</t>
  </si>
  <si>
    <t>525 sheet tray</t>
  </si>
  <si>
    <t>097S04144</t>
  </si>
  <si>
    <t>N to DN upgrade</t>
  </si>
  <si>
    <t>512 MB memory</t>
  </si>
  <si>
    <t>097S03636</t>
  </si>
  <si>
    <t xml:space="preserve">Cart with Storage </t>
  </si>
  <si>
    <t>Wireless network adapter NA to 110</t>
  </si>
  <si>
    <t>097S04141</t>
  </si>
  <si>
    <t>Productivity Kit (includes hard drive)</t>
  </si>
  <si>
    <t>7500DN</t>
  </si>
  <si>
    <t>7500DT</t>
  </si>
  <si>
    <t>097S04023</t>
  </si>
  <si>
    <t>500 Sheet Feeder Adjustable Up To 12 X 18in, Phaser 7500 (Only 1 Per Printer, Not To Be Used With 097s04024)</t>
  </si>
  <si>
    <t>097S04024</t>
  </si>
  <si>
    <t>1500 Sheet Total High Capacity Feeder W/3 Adjustable Paper Trays Up To 12 X 18in, Phaser 7500 (Only 1 Per Printer, Not To Be Used With 097s04023)</t>
  </si>
  <si>
    <t>097S04026</t>
  </si>
  <si>
    <t>Duplex Unit - Automatic 2-Sided Printing, Phaser 7500</t>
  </si>
  <si>
    <t>097S03873</t>
  </si>
  <si>
    <t>097S04025</t>
  </si>
  <si>
    <t>1 GB Memory (1 X 1GB Module Only)</t>
  </si>
  <si>
    <t>097S04027</t>
  </si>
  <si>
    <t>Productivity Kit - Includes Personal Print, Secure Print, Proof Print, Collation, Extended Font Storage With Internal Hard Disk, Phaser 7500</t>
  </si>
  <si>
    <t>7760DX</t>
  </si>
  <si>
    <t>Please use this worksheet to list, describe and provide pricing for value-added services proposed</t>
  </si>
  <si>
    <t>PRINTER SERVICE UPGRADE OPTION</t>
  </si>
  <si>
    <t>Xerox Printer Model</t>
  </si>
  <si>
    <t>Annual cost to upgrade to 4 hour on-site service response</t>
  </si>
  <si>
    <t>na</t>
  </si>
  <si>
    <t>PRINTER FLEET MANAGEMENT SERVICES OPTION</t>
  </si>
  <si>
    <t xml:space="preserve">Xerox will provide a contract users within the State of Florida:
All print consumables (includes toner, excludes paper, staples)
All service, maintenance, including parts and labor
Working with The State of Florida, Xerox can take assume the maintenance of the existing fleet of printers and replace and supplement the existing fleet to get a right-sized fleet of right-sized machines. 
In either case all toner, supplies and maintenance will be included as part of the cost-per-page program.
</t>
  </si>
  <si>
    <t>Plan A: $.011 per B/W page for all customer owned printers</t>
  </si>
  <si>
    <t>Plan B: $.012 per B/W page for all Xerox added devices</t>
  </si>
  <si>
    <t>Plan C: $.13 per Color page for all customer owned printers</t>
  </si>
  <si>
    <t>Plan D: $.15 per Color page for all Xerox added devices</t>
  </si>
  <si>
    <t>One Time output fleet inventory and assesment services- Xerox will provide an audited assessment of the output fleet at one or multipule sites. The information will include but not be limited to; Building-Room# device type, mfr, model number, serial number, physical location, number of pages printed, last maintenance performed*, DNS &amp; or IP address/USB, Annotate any identifing tags, **user contact information at a cost of $ 4.00 per machine.</t>
  </si>
  <si>
    <t>** When Applicable</t>
  </si>
  <si>
    <t>Xerox has the right to refuse any project demed to small for this type of solution.</t>
  </si>
  <si>
    <t>REMIT ADDRESS FOR ALL PRINTERS: Xerox Direct 1654 Solution Center, Chicago, Il 60677-1006</t>
  </si>
  <si>
    <t>Jessica Trottier (jtrottie@xeroxdirect.com) 888-247-5107 Ext. 27042, Public Sector Support Admin</t>
  </si>
  <si>
    <t>ORDERING INSTRUCTION:</t>
  </si>
  <si>
    <t xml:space="preserve">All PRINTERS on this contract will be supplied from XEROX DIRECT 8123 South Hardy Drive, Tempe, Arizona 85238 </t>
  </si>
  <si>
    <t>The PRINTER FLEET MANAGEMENT SERVICES OPTION (PFMSO) listed under the VALUE-ADDED SERVICES tab</t>
  </si>
  <si>
    <t xml:space="preserve">Gregory Vogl (gregory.vogl@xerox.com) 407-702-6443, Account General Manager Florida's Public Sector </t>
  </si>
  <si>
    <t>For inquires for this Services Option please contact GREGORY VOGL (gregory.vogl@xerox.com) 407-702-6443</t>
  </si>
  <si>
    <t>REMIT ADDRESS FOR THIS SERVICES OPPTION ONLY: XEROX Corporation P.O. Box 904099, Charlotte, NC 28290-4099</t>
  </si>
  <si>
    <t>All PFMSO under the Value-Added Services Tab will be supplied from Xerox Corporation 601 South Lake Destiny Road, Suite 450, Maitland FL 32751</t>
  </si>
  <si>
    <t>Ordering through: MyFloridaMarketplace user please use Federal ID# 16-0468020 and MyFloridaMarketplace Sequence Number 402</t>
  </si>
  <si>
    <t>Ordering through: MyFloridaMarketplace user please use Federal ID# 16-0468020 and MyFloridaMarketplace Sequence Number 280</t>
  </si>
  <si>
    <t xml:space="preserve">All Purchase Order for PRINTERS should use XEROX DIRECT 8123 South Hardy Drive, Tempe, Arizona 85238 </t>
  </si>
  <si>
    <t>All Purchase Orders for PFMSO should use  XEROX Corporation 601 South Lake Destiny Road, Suite 450, Maitland FL 32751</t>
  </si>
  <si>
    <t>For inquires please contact LINDA MORRIS (lmorris@xeroxdirect.com) 888-247-5107 Ext 27051</t>
  </si>
  <si>
    <t>Phaser 7500DN; 110V, 12X18 Color Printer, 1200 dpi,  Up To 35 ppm Color/B&amp;W, 150,000 Monthly Duty Cycle, USB, 10/100/1000Base-T Ethernet, 1Ghz Processor, 512MB Memory And 2-Sided Printing</t>
  </si>
  <si>
    <t>Phaser 7500DT; 110V, 12X18 Color Printer, 1200 dpi,  Up To 35 ppm Color/B&amp;W, 150,000 Monthly Duty Cycle, USB, 10/100/1000Base-T Ethernet, 1Ghz Processor, 512MB Memory, 2-Sided Printing And 500 Sheet Capacity Feeder</t>
  </si>
  <si>
    <t>Phaser 7500DX; 110V, 12X18 Color Printer, 1200 dpi,  Up To 35 ppm Color/B&amp;W, 150,000 Monthly Duty Cycle, USB, 10/100/1000Base-T Ethernet, 1Ghz Processor, 512MB Memory, 2-Sided Printing, 3X500 Sheet High Capacity Feeder And Internal Hard Disk</t>
  </si>
  <si>
    <t>Phaser 4600 Laser Printer, 55ppm, 275,000 Monthly Duty Cycle, Network, 1X550 Sheet Input Tray, Automatic Two-Sided Printing, 110V</t>
  </si>
  <si>
    <t>Phaser 4600 Laser Printer, 55ppm, 275,000 Monthly Duty Cycle, Network, 2X550 Sheet Input Tray, Automatic Two-Sided Printing, 110V</t>
  </si>
  <si>
    <t>Phaser 4620 Laser Printer, 65ppm, 275,000 Monthly Duty Cycle, Network, 1X550 Sheet Input Tray, Automatic Two-Sided Printing, 110V</t>
  </si>
  <si>
    <t>Phaser 4620 Laser Printer, 65ppm, 275,000  Monthly Duty Cycle, Network, 2X550 Sheet Input Tray, Automatic Two-Sided Printing, 110V</t>
  </si>
  <si>
    <r>
      <rPr>
        <b/>
        <sz val="9"/>
        <color indexed="60"/>
        <rFont val="Arial"/>
        <family val="2"/>
      </rPr>
      <t>Phaser 5550 Laser Printer</t>
    </r>
    <r>
      <rPr>
        <b/>
        <sz val="9"/>
        <rFont val="Arial"/>
        <family val="2"/>
      </rPr>
      <t>, 50 ppm, 300,000 Monthly Duty Cycle, 1200 X 1200 dpi, 256MB Memory, 100 Sheet Mpt, 2 X 500 A3 Paper Trays, Duplex, USB/Parallel, 110V</t>
    </r>
  </si>
  <si>
    <r>
      <rPr>
        <b/>
        <sz val="9"/>
        <color indexed="60"/>
        <rFont val="Arial"/>
        <family val="2"/>
      </rPr>
      <t>Phaser 5550 Laser Printer</t>
    </r>
    <r>
      <rPr>
        <b/>
        <sz val="9"/>
        <rFont val="Arial"/>
        <family val="2"/>
      </rPr>
      <t>, 50 ppm, 300,000 Monthly Duty Cycle, 1200 X 1200 dpi, 256MB Memory, 100 Sheet Mpt, 2 X 500 A3 Paper Trays, USB/Parallel, 110V</t>
    </r>
  </si>
  <si>
    <r>
      <rPr>
        <b/>
        <sz val="9"/>
        <color indexed="60"/>
        <rFont val="Arial"/>
        <family val="2"/>
      </rPr>
      <t>Phaser 5550 Laser Printer</t>
    </r>
    <r>
      <rPr>
        <b/>
        <sz val="9"/>
        <rFont val="Arial"/>
        <family val="2"/>
      </rPr>
      <t>, 50 ppm, 300,000 Monthly Duty Cycle,  1200 X 1200 dpi, 256MB Memory, 100 Sheet Mpt, 4 X 500 A3 Paper Trays, Duplex, USB/Parallel, 110V</t>
    </r>
  </si>
  <si>
    <t>WORKCENTRE 3325/DNI BLACK AND WHITE MFP, PRINT/COPY/SCAN/ FAX/E-MAIL, up to 37PPM, LETTER/LEGAL, USB/ETHERNET/Wi-Fi, 80,000 MONTHLY DUTY CYCLE, 1200x1200dpi, POSTSCRIPT3/PCL6, 250-SHEET TRAY, 50-SHEET ADF, 50-SHEET BYPASS TRAY, AUTO 2-SIDED OUTPUT, 110V</t>
  </si>
  <si>
    <t>Phaser 6600 Color Laser Printer, Up To 36 ppm, Letter/Legal,  80,000 Monthly Duty Cycle, USB 2.0, 10/100/1000 BaseT Ethernet, 600 X 600 X 4 dpi (1200X1200 Enhanced Image Quality)PS3/PCL6, 550-Sheet Paper Tray 110 V</t>
  </si>
  <si>
    <t>Phaser 6600 Color Laser Printer, Up To 36 ppm, Letter/Legal, 80,000 Monthly Duty Cycle, USB 2.0, 10/100/1000 BaseT Ethernet, 600 X 600 X 4 dpi (1200X1200 Enhanced Image Quality)PS3/PCL6, 550-Sheet Paper Tray Aut0 2-Sided Output, 110V</t>
  </si>
  <si>
    <r>
      <rPr>
        <b/>
        <sz val="9"/>
        <color indexed="60"/>
        <rFont val="Arial"/>
        <family val="2"/>
      </rPr>
      <t>Colorqube 8570DN</t>
    </r>
    <r>
      <rPr>
        <sz val="9"/>
        <rFont val="Arial"/>
        <family val="2"/>
      </rPr>
      <t>: Color Printer, 40 ppm, 85,000 Monthly Duty Cycle, 2400 Finepoint Image Quality, 512 MB Memory, Ethernet, USB, 1X525 Letter/Legal Input Tray, Two-Sided Printing, Na Pwr Cord</t>
    </r>
  </si>
  <si>
    <r>
      <rPr>
        <b/>
        <sz val="9"/>
        <color indexed="60"/>
        <rFont val="Arial"/>
        <family val="2"/>
      </rPr>
      <t>Colorqube 8570DT</t>
    </r>
    <r>
      <rPr>
        <sz val="9"/>
        <rFont val="Arial"/>
        <family val="2"/>
      </rPr>
      <t>: Color Printer, 40 ppm, 85,000 Monthly Duty Cycle, 2400 Finepoint Image Quality, 512 MB Memory, Ethernet, USB, 2X525 Letter/Legal Input Tray, Two-Sided Printing, Na Pwr Cord</t>
    </r>
  </si>
  <si>
    <r>
      <rPr>
        <b/>
        <sz val="9"/>
        <color indexed="60"/>
        <rFont val="Arial"/>
        <family val="2"/>
      </rPr>
      <t>P3250</t>
    </r>
    <r>
      <rPr>
        <sz val="9"/>
        <rFont val="Arial"/>
        <family val="2"/>
      </rPr>
      <t xml:space="preserve"> 30ppm Network Mono Laser Printer, 30,000 Monthly Duty Cycle, 110V Ethernet And USB W/ 250-Sheet Paper Tray And Duplexing</t>
    </r>
  </si>
  <si>
    <t>Phaser 6010/N Color Printer, Up To 12/15 ppm, 30,000 Monthly Duty Cycle, 600 X 600 X 4 dpi, Letter/Legal, USB/Ethernet, GDI, 110V</t>
  </si>
  <si>
    <t>WorkCentre 6015/Ni Color Multi-Function Printer, Print/Copy/Scan/Fax, Up To 12/15 ppm, 30,000 Monthly Duty Cycle, 1200 X 2400 dpi, Letter/Legal, 150-Sheet Input Tray, 15-Sheet ADF, USB/Ethernet/Wireless, GDI, 128MB, 110V</t>
  </si>
  <si>
    <t xml:space="preserve">Phaser 6500N Color Laser Printer, Up To 24ppm Letter/Legal, 40,000 Monthly Duty Cycle, Usbethernet, 600 X 600 X 4 dpi, Postscript 3/PCL, 250-Sheet Paper Tray, 110V, </t>
  </si>
  <si>
    <t>Phaser 6500DN Color Laser Printer, Up To 24ppm Letter/Legal, 40,000 Monthly Duty Cycle, Usbethernet, 600 X 600 X 4 dpi, Postscript 3/PCL, 250-Sheet Paper Tray, Auto 2-Sided Printing, 110V</t>
  </si>
  <si>
    <t>Phaser 7800DN; 12 X 18 Color Printer, 1200 X 2400 dpi, 45ppm Color/45 ppm B&amp;W, 225,000 Duty Cycle, USB And Ethernet, 1.33 Ghz Processor, 2 GB RAM Memory, 2-Sided Printing, 4.3 " Touchscreen, 160 GB HD, Phasercal, 110 Volt</t>
  </si>
  <si>
    <t>Phaser 7800GX; 12 X 18 Color Printer, 1200 X 2400 dpi, 45ppm Color/45 ppm B&amp;W, 225,000 Duty Cycle, USB And Ethernet, 1.33 Ghz Processor, 2 GB RAM Memory, 2-Sided Printing, 4.3 " Touchscreen, 160 GB HD, PhaserMatch, 1500 Sht Hic Feeder, Phasercal, 110 Volt</t>
  </si>
  <si>
    <t>Phaser 7800DX; 12 X 18 Color Printer, 1200 X 2400 dpi, 45ppm Color/45 ppm B&amp;W, 225,000 Duty Cycle, USB And Ethernet, 1.33 Ghz Processor, 2 GB RAM Memory, 2-Sided Printing, 4.3 " Touchscreen, 160 GB HD, 2500 Sheet Hc Feeder, Phasercal, 110 Volt</t>
  </si>
  <si>
    <t>Phaser 6700N: Letter/Legal Size Color Printer, 110V, Up To 42ppm Color/B&amp;W, 120,000 Monthly Duty Cycle, 2400 dpi, 1Ghz Processor, USB And Ethernet I/F, 256MB Memory</t>
  </si>
  <si>
    <t>Phaser 6700DT: Letter/Legal Size Color Printer, 110V, Up To 42ppm Color/B&amp;W, 120,000 Monthly Duty Cycle, 2400 dpi, 1Ghz Processor, USB And Ethernet I/F, 512MB Memory, 2-Sided Printing, 550-Sheet Feeder</t>
  </si>
  <si>
    <t>Phaser 6700DX: Letter/Legal Size Color Printer, 110V, Up To 42ppm Color/B&amp;W, 120,000 Monthly Duty Cycle, 2400 dpi, 1Ghz Processor, USB And Ethernet I/F, 512MB Memory, 2-Sided Printing, 1100-Sheet Feeder, Productivity Kit</t>
  </si>
  <si>
    <r>
      <rPr>
        <b/>
        <sz val="9"/>
        <color indexed="60"/>
        <rFont val="Arial"/>
        <family val="2"/>
      </rPr>
      <t>Colorqube 8570N</t>
    </r>
    <r>
      <rPr>
        <sz val="9"/>
        <rFont val="Arial"/>
        <family val="2"/>
      </rPr>
      <t>: Color Printer, 40 ppm, 85,000 Monthly Duty Cycle, 2400 Finepoint Image Quality, 512 MB Memory, Ethernet, USB, 1X525 Letter/Legal Input Tray, Na Pwr Cord</t>
    </r>
  </si>
  <si>
    <t>Phaser 6700DN: Letter/Legal Size Color Printer, 110V, Up To 42ppm Color/B&amp;W, 120,000 Monthly Duty Cycle, 2400 dpi, 1Ghz Processor, USB And Ethernet I/F, 256MB Memory, 2-Sided Printing</t>
  </si>
  <si>
    <t>3610DN</t>
  </si>
  <si>
    <t>Phaser 3610 Black And White Laser Printer, Up To 47 ppm, Letter/Legal, 1200dpi, USB, Ethernet, 550-Sheet Paper Tray, Automatic 2-Sided Printing, 110V</t>
  </si>
  <si>
    <t>497K13620</t>
  </si>
  <si>
    <t>497K13640</t>
  </si>
  <si>
    <t>Memory, 512 MB RAM</t>
  </si>
  <si>
    <t>497K13650</t>
  </si>
  <si>
    <t>Memory 4GB</t>
  </si>
  <si>
    <t>Wireless Networking Adapter, Phaser 3610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</si>
</sst>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43" formatCode="_(* #,##0.00_);_(* \(#,##0.00\);_(* &quot;-&quot;??_);_(@_)"/>
    <numFmt numFmtId="164" formatCode="0.0000%"/>
    <numFmt numFmtId="165" formatCode="0.00000"/>
    <numFmt numFmtId="166" formatCode="#,##0.00000_);\(#,##0.00000\)"/>
    <numFmt numFmtId="167" formatCode="_(&quot;$&quot;* #,##0_);[Red]&quot;$&quot;* \(#,##0\);_(&quot;$&quot;* &quot;-&quot;_);_(@_)"/>
  </numFmts>
  <fonts count="24" x14ac:knownFonts="1">
    <font>
      <sz val="10"/>
      <name val="Arial"/>
    </font>
    <font>
      <sz val="10"/>
      <name val="Arial"/>
      <family val="2"/>
    </font>
    <font>
      <sz val="8"/>
      <name val="Arial"/>
      <family val="2"/>
    </font>
    <font>
      <b/>
      <sz val="10"/>
      <name val="Arial"/>
      <family val="2"/>
    </font>
    <font>
      <sz val="9"/>
      <name val="Arial"/>
      <family val="2"/>
    </font>
    <font>
      <b/>
      <sz val="9"/>
      <name val="Arial"/>
      <family val="2"/>
    </font>
    <font>
      <b/>
      <sz val="9"/>
      <name val="Arial"/>
      <family val="2"/>
    </font>
    <font>
      <sz val="10"/>
      <name val="Arial"/>
      <family val="2"/>
    </font>
    <font>
      <b/>
      <sz val="11"/>
      <name val="Arial"/>
      <family val="2"/>
    </font>
    <font>
      <b/>
      <sz val="12"/>
      <color indexed="10"/>
      <name val="Arial"/>
      <family val="2"/>
    </font>
    <font>
      <sz val="8"/>
      <name val="Arial"/>
      <family val="2"/>
    </font>
    <font>
      <b/>
      <sz val="12"/>
      <name val="Arial"/>
      <family val="2"/>
    </font>
    <font>
      <b/>
      <sz val="10"/>
      <name val="Calibri"/>
      <family val="2"/>
    </font>
    <font>
      <sz val="10"/>
      <name val="Calibri"/>
      <family val="2"/>
    </font>
    <font>
      <b/>
      <sz val="10"/>
      <color indexed="60"/>
      <name val="Arial"/>
      <family val="2"/>
    </font>
    <font>
      <b/>
      <sz val="9"/>
      <color indexed="60"/>
      <name val="Arial"/>
      <family val="2"/>
    </font>
    <font>
      <b/>
      <sz val="10"/>
      <color indexed="60"/>
      <name val="Calibri"/>
      <family val="2"/>
    </font>
    <font>
      <sz val="10"/>
      <name val="Arial"/>
      <family val="2"/>
    </font>
    <font>
      <sz val="12"/>
      <name val="Times New Roman"/>
      <family val="1"/>
    </font>
    <font>
      <b/>
      <sz val="9"/>
      <color rgb="FFFF0000"/>
      <name val="Arial"/>
      <family val="2"/>
    </font>
    <font>
      <sz val="10"/>
      <name val="Calibri"/>
      <family val="2"/>
      <scheme val="minor"/>
    </font>
    <font>
      <b/>
      <sz val="11"/>
      <color rgb="FFFF0000"/>
      <name val="Arial"/>
      <family val="2"/>
    </font>
    <font>
      <sz val="10"/>
      <color theme="1"/>
      <name val="Calibri"/>
      <family val="2"/>
    </font>
    <font>
      <b/>
      <sz val="10"/>
      <name val="Calibri"/>
      <family val="2"/>
      <scheme val="minor"/>
    </font>
  </fonts>
  <fills count="8">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rgb="FFE6B8B7"/>
        <bgColor rgb="FF000000"/>
      </patternFill>
    </fill>
    <fill>
      <patternFill patternType="solid">
        <fgColor rgb="FF969696"/>
        <bgColor rgb="FF000000"/>
      </patternFill>
    </fill>
    <fill>
      <patternFill patternType="solid">
        <fgColor theme="0"/>
        <bgColor indexed="64"/>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s>
  <cellStyleXfs count="6">
    <xf numFmtId="0" fontId="0" fillId="0" borderId="0"/>
    <xf numFmtId="44" fontId="1"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0" fontId="7" fillId="0" borderId="0"/>
    <xf numFmtId="9" fontId="7" fillId="0" borderId="0" applyFont="0" applyFill="0" applyBorder="0" applyAlignment="0" applyProtection="0"/>
  </cellStyleXfs>
  <cellXfs count="478">
    <xf numFmtId="0" fontId="0" fillId="0" borderId="0" xfId="0"/>
    <xf numFmtId="0" fontId="4" fillId="0" borderId="0" xfId="0" applyFont="1"/>
    <xf numFmtId="44" fontId="4" fillId="0" borderId="0" xfId="0" applyNumberFormat="1" applyFont="1"/>
    <xf numFmtId="43" fontId="4" fillId="0" borderId="0" xfId="0" applyNumberFormat="1" applyFont="1"/>
    <xf numFmtId="43" fontId="4" fillId="0" borderId="1" xfId="0" applyNumberFormat="1" applyFont="1" applyBorder="1"/>
    <xf numFmtId="0" fontId="4" fillId="0" borderId="2" xfId="0" applyFont="1" applyBorder="1"/>
    <xf numFmtId="0" fontId="4" fillId="0" borderId="3" xfId="0" applyFont="1" applyBorder="1"/>
    <xf numFmtId="0" fontId="5" fillId="0" borderId="4" xfId="0" applyFont="1" applyBorder="1" applyAlignment="1">
      <alignment wrapText="1"/>
    </xf>
    <xf numFmtId="0" fontId="5" fillId="0" borderId="4" xfId="0" applyFont="1" applyBorder="1"/>
    <xf numFmtId="44" fontId="5" fillId="0" borderId="5" xfId="0" applyNumberFormat="1" applyFont="1" applyBorder="1" applyAlignment="1">
      <alignment horizontal="center"/>
    </xf>
    <xf numFmtId="44" fontId="4" fillId="0" borderId="2" xfId="0" applyNumberFormat="1" applyFont="1" applyBorder="1"/>
    <xf numFmtId="44" fontId="4" fillId="0" borderId="3" xfId="0" applyNumberFormat="1" applyFont="1" applyBorder="1"/>
    <xf numFmtId="0" fontId="4" fillId="0" borderId="6" xfId="0" applyFont="1" applyBorder="1"/>
    <xf numFmtId="44" fontId="4" fillId="0" borderId="5" xfId="0" applyNumberFormat="1" applyFont="1" applyBorder="1"/>
    <xf numFmtId="43" fontId="4" fillId="0" borderId="5" xfId="0" applyNumberFormat="1" applyFont="1" applyBorder="1"/>
    <xf numFmtId="0" fontId="8" fillId="0" borderId="0" xfId="0" applyFont="1" applyAlignment="1">
      <alignment wrapText="1"/>
    </xf>
    <xf numFmtId="0" fontId="5" fillId="2" borderId="2" xfId="0" applyFont="1" applyFill="1" applyBorder="1" applyAlignment="1">
      <alignment horizontal="left"/>
    </xf>
    <xf numFmtId="0" fontId="5" fillId="2" borderId="6" xfId="0" applyFont="1" applyFill="1" applyBorder="1" applyAlignment="1">
      <alignment horizontal="left"/>
    </xf>
    <xf numFmtId="0" fontId="5" fillId="2" borderId="2" xfId="0" applyFont="1" applyFill="1" applyBorder="1"/>
    <xf numFmtId="0" fontId="5" fillId="2" borderId="6" xfId="0" applyFont="1" applyFill="1" applyBorder="1"/>
    <xf numFmtId="0" fontId="9" fillId="0" borderId="0" xfId="0" applyFont="1" applyAlignment="1">
      <alignment horizontal="center" vertical="top" wrapText="1"/>
    </xf>
    <xf numFmtId="10" fontId="4" fillId="0" borderId="2" xfId="0" applyNumberFormat="1" applyFont="1" applyBorder="1"/>
    <xf numFmtId="10" fontId="4" fillId="0" borderId="5" xfId="0" applyNumberFormat="1" applyFont="1" applyBorder="1"/>
    <xf numFmtId="10" fontId="4" fillId="0" borderId="4" xfId="0" applyNumberFormat="1" applyFont="1" applyBorder="1"/>
    <xf numFmtId="10" fontId="4" fillId="0" borderId="3" xfId="0" applyNumberFormat="1" applyFont="1" applyBorder="1"/>
    <xf numFmtId="10" fontId="4" fillId="0" borderId="0" xfId="0" applyNumberFormat="1" applyFont="1"/>
    <xf numFmtId="10" fontId="5" fillId="0" borderId="5" xfId="0" applyNumberFormat="1" applyFont="1" applyBorder="1" applyAlignment="1">
      <alignment horizontal="center" wrapText="1"/>
    </xf>
    <xf numFmtId="165" fontId="6" fillId="0" borderId="0" xfId="0" applyNumberFormat="1" applyFont="1" applyAlignment="1">
      <alignment horizontal="right" vertical="top"/>
    </xf>
    <xf numFmtId="165" fontId="4" fillId="0" borderId="0" xfId="0" applyNumberFormat="1" applyFont="1"/>
    <xf numFmtId="165" fontId="2" fillId="0" borderId="0" xfId="0" applyNumberFormat="1" applyFont="1"/>
    <xf numFmtId="166" fontId="2" fillId="0" borderId="0" xfId="0" applyNumberFormat="1" applyFont="1"/>
    <xf numFmtId="0" fontId="5" fillId="0" borderId="0" xfId="0" applyFont="1" applyAlignment="1">
      <alignment horizontal="right" vertical="top"/>
    </xf>
    <xf numFmtId="164" fontId="4" fillId="0" borderId="5" xfId="0" applyNumberFormat="1" applyFont="1" applyBorder="1"/>
    <xf numFmtId="44" fontId="4" fillId="0" borderId="3" xfId="0" applyNumberFormat="1" applyFont="1" applyBorder="1" applyAlignment="1">
      <alignment horizontal="center"/>
    </xf>
    <xf numFmtId="44" fontId="4" fillId="3" borderId="2" xfId="0" applyNumberFormat="1" applyFont="1" applyFill="1" applyBorder="1"/>
    <xf numFmtId="10" fontId="4" fillId="3" borderId="2" xfId="0" applyNumberFormat="1" applyFont="1" applyFill="1" applyBorder="1"/>
    <xf numFmtId="43" fontId="4" fillId="3" borderId="2" xfId="0" applyNumberFormat="1" applyFont="1" applyFill="1" applyBorder="1"/>
    <xf numFmtId="43" fontId="4" fillId="3" borderId="7" xfId="0" applyNumberFormat="1" applyFont="1" applyFill="1" applyBorder="1"/>
    <xf numFmtId="0" fontId="6" fillId="2" borderId="4" xfId="0" applyFont="1" applyFill="1" applyBorder="1"/>
    <xf numFmtId="0" fontId="4" fillId="0" borderId="5" xfId="0" applyFont="1" applyBorder="1" applyAlignment="1">
      <alignment vertical="center" wrapText="1"/>
    </xf>
    <xf numFmtId="164" fontId="4" fillId="3" borderId="2" xfId="0" applyNumberFormat="1" applyFont="1" applyFill="1" applyBorder="1"/>
    <xf numFmtId="0" fontId="19" fillId="0" borderId="0" xfId="0" applyFont="1"/>
    <xf numFmtId="165" fontId="19" fillId="0" borderId="0" xfId="0" applyNumberFormat="1" applyFont="1"/>
    <xf numFmtId="0" fontId="11" fillId="0" borderId="0" xfId="4" applyFont="1" applyAlignment="1">
      <alignment wrapText="1"/>
    </xf>
    <xf numFmtId="0" fontId="8" fillId="0" borderId="0" xfId="4" applyFont="1" applyAlignment="1">
      <alignment wrapText="1"/>
    </xf>
    <xf numFmtId="0" fontId="11" fillId="0" borderId="0" xfId="4" applyFont="1" applyAlignment="1">
      <alignment horizontal="left" wrapText="1"/>
    </xf>
    <xf numFmtId="0" fontId="4" fillId="0" borderId="3" xfId="4" applyFont="1" applyBorder="1"/>
    <xf numFmtId="0" fontId="5" fillId="0" borderId="4" xfId="4" applyFont="1" applyBorder="1" applyAlignment="1">
      <alignment wrapText="1"/>
    </xf>
    <xf numFmtId="0" fontId="5" fillId="0" borderId="4" xfId="4" applyFont="1" applyBorder="1"/>
    <xf numFmtId="44" fontId="5" fillId="0" borderId="5" xfId="4" applyNumberFormat="1" applyFont="1" applyBorder="1" applyAlignment="1">
      <alignment horizontal="center"/>
    </xf>
    <xf numFmtId="164" fontId="5" fillId="0" borderId="5" xfId="4" applyNumberFormat="1" applyFont="1" applyBorder="1" applyAlignment="1">
      <alignment horizontal="center" wrapText="1"/>
    </xf>
    <xf numFmtId="44" fontId="4" fillId="0" borderId="3" xfId="4" applyNumberFormat="1" applyFont="1" applyBorder="1"/>
    <xf numFmtId="0" fontId="5" fillId="2" borderId="4" xfId="4" applyFont="1" applyFill="1" applyBorder="1" applyAlignment="1">
      <alignment horizontal="left"/>
    </xf>
    <xf numFmtId="0" fontId="5" fillId="2" borderId="8" xfId="4" applyFont="1" applyFill="1" applyBorder="1" applyAlignment="1">
      <alignment horizontal="left"/>
    </xf>
    <xf numFmtId="0" fontId="5" fillId="2" borderId="2" xfId="4" applyFont="1" applyFill="1" applyBorder="1"/>
    <xf numFmtId="0" fontId="5" fillId="2" borderId="6" xfId="4" applyFont="1" applyFill="1" applyBorder="1"/>
    <xf numFmtId="10" fontId="4" fillId="0" borderId="2" xfId="4" applyNumberFormat="1" applyFont="1" applyBorder="1"/>
    <xf numFmtId="10" fontId="4" fillId="0" borderId="3" xfId="4" applyNumberFormat="1" applyFont="1" applyBorder="1"/>
    <xf numFmtId="0" fontId="7" fillId="0" borderId="2" xfId="4" applyFont="1" applyFill="1" applyBorder="1" applyAlignment="1" applyProtection="1">
      <alignment horizontal="left" vertical="center" wrapText="1"/>
      <protection locked="0"/>
    </xf>
    <xf numFmtId="167" fontId="7" fillId="0" borderId="9" xfId="4" applyNumberFormat="1" applyFont="1" applyFill="1" applyBorder="1" applyAlignment="1" applyProtection="1">
      <alignment horizontal="center"/>
      <protection locked="0"/>
    </xf>
    <xf numFmtId="167" fontId="7" fillId="0" borderId="2" xfId="2" applyNumberFormat="1" applyFont="1" applyFill="1" applyBorder="1" applyAlignment="1" applyProtection="1">
      <alignment horizontal="left" wrapText="1"/>
      <protection locked="0"/>
    </xf>
    <xf numFmtId="0" fontId="7" fillId="0" borderId="2" xfId="4" applyFont="1" applyFill="1" applyBorder="1" applyAlignment="1" applyProtection="1">
      <alignment horizontal="left" wrapText="1"/>
      <protection locked="0"/>
    </xf>
    <xf numFmtId="44" fontId="4" fillId="3" borderId="4" xfId="4" applyNumberFormat="1" applyFont="1" applyFill="1" applyBorder="1"/>
    <xf numFmtId="164" fontId="4" fillId="3" borderId="4" xfId="4" applyNumberFormat="1" applyFont="1" applyFill="1" applyBorder="1"/>
    <xf numFmtId="44" fontId="4" fillId="3" borderId="10" xfId="4" applyNumberFormat="1" applyFont="1" applyFill="1" applyBorder="1"/>
    <xf numFmtId="43" fontId="4" fillId="3" borderId="4" xfId="4" applyNumberFormat="1" applyFont="1" applyFill="1" applyBorder="1"/>
    <xf numFmtId="43" fontId="4" fillId="3" borderId="10" xfId="4" applyNumberFormat="1" applyFont="1" applyFill="1" applyBorder="1"/>
    <xf numFmtId="44" fontId="4" fillId="3" borderId="2" xfId="4" applyNumberFormat="1" applyFont="1" applyFill="1" applyBorder="1"/>
    <xf numFmtId="164" fontId="4" fillId="3" borderId="2" xfId="4" applyNumberFormat="1" applyFont="1" applyFill="1" applyBorder="1"/>
    <xf numFmtId="43" fontId="4" fillId="3" borderId="2" xfId="4" applyNumberFormat="1" applyFont="1" applyFill="1" applyBorder="1"/>
    <xf numFmtId="43" fontId="4" fillId="3" borderId="7" xfId="4" applyNumberFormat="1" applyFont="1" applyFill="1" applyBorder="1"/>
    <xf numFmtId="44" fontId="5" fillId="4" borderId="5" xfId="0" applyNumberFormat="1" applyFont="1" applyFill="1" applyBorder="1" applyAlignment="1">
      <alignment horizontal="center" wrapText="1"/>
    </xf>
    <xf numFmtId="43" fontId="5" fillId="4" borderId="5" xfId="0" applyNumberFormat="1" applyFont="1" applyFill="1" applyBorder="1" applyAlignment="1">
      <alignment horizontal="center" wrapText="1"/>
    </xf>
    <xf numFmtId="43" fontId="4" fillId="4" borderId="4" xfId="0" applyNumberFormat="1" applyFont="1" applyFill="1" applyBorder="1" applyAlignment="1">
      <alignment horizontal="center" wrapText="1"/>
    </xf>
    <xf numFmtId="44" fontId="4" fillId="4" borderId="2" xfId="0" applyNumberFormat="1" applyFont="1" applyFill="1" applyBorder="1"/>
    <xf numFmtId="44" fontId="4" fillId="4" borderId="2" xfId="1" applyFont="1" applyFill="1" applyBorder="1"/>
    <xf numFmtId="44" fontId="5" fillId="4" borderId="5" xfId="4" applyNumberFormat="1" applyFont="1" applyFill="1" applyBorder="1" applyAlignment="1">
      <alignment horizontal="center" wrapText="1"/>
    </xf>
    <xf numFmtId="43" fontId="5" fillId="4" borderId="5" xfId="4" applyNumberFormat="1" applyFont="1" applyFill="1" applyBorder="1" applyAlignment="1">
      <alignment horizontal="center" wrapText="1"/>
    </xf>
    <xf numFmtId="44" fontId="4" fillId="4" borderId="2" xfId="2" applyFont="1" applyFill="1" applyBorder="1"/>
    <xf numFmtId="44" fontId="4" fillId="4" borderId="3" xfId="4" applyNumberFormat="1" applyFont="1" applyFill="1" applyBorder="1"/>
    <xf numFmtId="44" fontId="4" fillId="4" borderId="7" xfId="1" applyFont="1" applyFill="1" applyBorder="1"/>
    <xf numFmtId="44" fontId="4" fillId="4" borderId="3" xfId="0" applyNumberFormat="1" applyFont="1" applyFill="1" applyBorder="1"/>
    <xf numFmtId="44" fontId="4" fillId="4" borderId="3" xfId="1" applyFont="1" applyFill="1" applyBorder="1"/>
    <xf numFmtId="44" fontId="4" fillId="4" borderId="11" xfId="1" applyFont="1" applyFill="1" applyBorder="1"/>
    <xf numFmtId="44" fontId="7" fillId="4" borderId="0" xfId="2" applyFont="1" applyFill="1" applyBorder="1"/>
    <xf numFmtId="44" fontId="4" fillId="4" borderId="7" xfId="2" applyFont="1" applyFill="1" applyBorder="1"/>
    <xf numFmtId="44" fontId="4" fillId="4" borderId="3" xfId="2" applyFont="1" applyFill="1" applyBorder="1"/>
    <xf numFmtId="44" fontId="4" fillId="4" borderId="11" xfId="2" applyFont="1" applyFill="1" applyBorder="1"/>
    <xf numFmtId="0" fontId="4" fillId="4" borderId="12" xfId="0" applyFont="1" applyFill="1" applyBorder="1" applyAlignment="1">
      <alignment vertical="center" wrapText="1"/>
    </xf>
    <xf numFmtId="44" fontId="4" fillId="4" borderId="4" xfId="0" applyNumberFormat="1" applyFont="1" applyFill="1" applyBorder="1" applyAlignment="1">
      <alignment horizontal="center" wrapText="1"/>
    </xf>
    <xf numFmtId="44" fontId="4" fillId="4" borderId="5" xfId="0" applyNumberFormat="1" applyFont="1" applyFill="1" applyBorder="1"/>
    <xf numFmtId="44" fontId="4" fillId="4" borderId="5" xfId="1" applyFont="1" applyFill="1" applyBorder="1"/>
    <xf numFmtId="0" fontId="7" fillId="4" borderId="12" xfId="0" applyFont="1" applyFill="1" applyBorder="1" applyAlignment="1">
      <alignment vertical="center" wrapText="1"/>
    </xf>
    <xf numFmtId="167" fontId="4" fillId="0" borderId="2" xfId="2" applyNumberFormat="1" applyFont="1" applyFill="1" applyBorder="1" applyAlignment="1" applyProtection="1">
      <alignment horizontal="left" wrapText="1"/>
      <protection locked="0"/>
    </xf>
    <xf numFmtId="167" fontId="4" fillId="0" borderId="3" xfId="2" applyNumberFormat="1" applyFont="1" applyFill="1" applyBorder="1" applyAlignment="1" applyProtection="1">
      <alignment horizontal="left" wrapText="1"/>
      <protection locked="0"/>
    </xf>
    <xf numFmtId="0" fontId="4" fillId="0" borderId="6" xfId="4" applyFont="1" applyFill="1" applyBorder="1" applyAlignment="1" applyProtection="1">
      <alignment horizontal="left" vertical="center" wrapText="1"/>
      <protection locked="0"/>
    </xf>
    <xf numFmtId="0" fontId="4" fillId="0" borderId="13" xfId="4" applyFont="1" applyFill="1" applyBorder="1" applyAlignment="1" applyProtection="1">
      <alignment horizontal="left" vertical="center" wrapText="1"/>
      <protection locked="0"/>
    </xf>
    <xf numFmtId="167" fontId="4" fillId="0" borderId="14" xfId="4" applyNumberFormat="1" applyFont="1" applyFill="1" applyBorder="1" applyAlignment="1" applyProtection="1">
      <alignment horizontal="center"/>
      <protection locked="0"/>
    </xf>
    <xf numFmtId="167" fontId="4" fillId="0" borderId="15" xfId="4" applyNumberFormat="1" applyFont="1" applyFill="1" applyBorder="1" applyAlignment="1" applyProtection="1">
      <alignment horizontal="center"/>
      <protection locked="0"/>
    </xf>
    <xf numFmtId="0" fontId="20" fillId="0" borderId="0" xfId="0" applyFont="1"/>
    <xf numFmtId="44" fontId="20" fillId="0" borderId="0" xfId="0" applyNumberFormat="1" applyFont="1"/>
    <xf numFmtId="164" fontId="20" fillId="0" borderId="0" xfId="0" applyNumberFormat="1" applyFont="1"/>
    <xf numFmtId="43" fontId="20" fillId="0" borderId="0" xfId="0" applyNumberFormat="1" applyFont="1"/>
    <xf numFmtId="0" fontId="21" fillId="0" borderId="0" xfId="0" applyFont="1"/>
    <xf numFmtId="0" fontId="5" fillId="0" borderId="5" xfId="4" applyFont="1" applyFill="1" applyBorder="1"/>
    <xf numFmtId="0" fontId="5" fillId="3" borderId="4" xfId="4" applyFont="1" applyFill="1" applyBorder="1"/>
    <xf numFmtId="43" fontId="4" fillId="3" borderId="4" xfId="4" applyNumberFormat="1" applyFont="1" applyFill="1" applyBorder="1" applyAlignment="1">
      <alignment horizontal="center" wrapText="1"/>
    </xf>
    <xf numFmtId="0" fontId="5" fillId="0" borderId="16" xfId="0" applyFont="1" applyBorder="1"/>
    <xf numFmtId="0" fontId="4" fillId="4" borderId="16" xfId="4" applyFont="1" applyFill="1" applyBorder="1" applyAlignment="1">
      <alignment horizontal="left" wrapText="1"/>
    </xf>
    <xf numFmtId="44" fontId="4" fillId="0" borderId="16" xfId="0" applyNumberFormat="1" applyFont="1" applyBorder="1"/>
    <xf numFmtId="10" fontId="4" fillId="0" borderId="16" xfId="0" applyNumberFormat="1" applyFont="1" applyBorder="1"/>
    <xf numFmtId="44" fontId="4" fillId="4" borderId="16" xfId="0" applyNumberFormat="1" applyFont="1" applyFill="1" applyBorder="1"/>
    <xf numFmtId="44" fontId="4" fillId="4" borderId="16" xfId="1" applyFont="1" applyFill="1" applyBorder="1"/>
    <xf numFmtId="0" fontId="4" fillId="0" borderId="3" xfId="4" applyFont="1" applyBorder="1" applyAlignment="1">
      <alignment wrapText="1"/>
    </xf>
    <xf numFmtId="0" fontId="5" fillId="0" borderId="4" xfId="4" applyFont="1" applyFill="1" applyBorder="1" applyAlignment="1">
      <alignment wrapText="1"/>
    </xf>
    <xf numFmtId="0" fontId="5" fillId="0" borderId="4" xfId="4" applyFont="1" applyFill="1" applyBorder="1"/>
    <xf numFmtId="44" fontId="5" fillId="0" borderId="5" xfId="4" applyNumberFormat="1" applyFont="1" applyFill="1" applyBorder="1" applyAlignment="1">
      <alignment horizontal="center"/>
    </xf>
    <xf numFmtId="164" fontId="5" fillId="0" borderId="5" xfId="4" applyNumberFormat="1" applyFont="1" applyFill="1" applyBorder="1" applyAlignment="1">
      <alignment horizontal="center" wrapText="1"/>
    </xf>
    <xf numFmtId="44" fontId="5" fillId="5" borderId="5" xfId="4" applyNumberFormat="1" applyFont="1" applyFill="1" applyBorder="1" applyAlignment="1">
      <alignment horizontal="center" wrapText="1"/>
    </xf>
    <xf numFmtId="43" fontId="5" fillId="5" borderId="5" xfId="4" applyNumberFormat="1" applyFont="1" applyFill="1" applyBorder="1" applyAlignment="1">
      <alignment horizontal="center" wrapText="1"/>
    </xf>
    <xf numFmtId="0" fontId="5" fillId="6" borderId="5" xfId="4" applyFont="1" applyFill="1" applyBorder="1"/>
    <xf numFmtId="44" fontId="4" fillId="0" borderId="4" xfId="4" applyNumberFormat="1" applyFont="1" applyFill="1" applyBorder="1"/>
    <xf numFmtId="164" fontId="4" fillId="0" borderId="4" xfId="4" applyNumberFormat="1" applyFont="1" applyFill="1" applyBorder="1"/>
    <xf numFmtId="44" fontId="4" fillId="5" borderId="4" xfId="4" applyNumberFormat="1" applyFont="1" applyFill="1" applyBorder="1"/>
    <xf numFmtId="43" fontId="4" fillId="5" borderId="4" xfId="4" applyNumberFormat="1" applyFont="1" applyFill="1" applyBorder="1" applyAlignment="1">
      <alignment wrapText="1"/>
    </xf>
    <xf numFmtId="0" fontId="5" fillId="0" borderId="2" xfId="4" applyFont="1" applyFill="1" applyBorder="1" applyAlignment="1">
      <alignment vertical="center" wrapText="1"/>
    </xf>
    <xf numFmtId="0" fontId="3" fillId="5" borderId="0" xfId="4" applyFont="1" applyFill="1" applyBorder="1" applyAlignment="1">
      <alignment vertical="center" wrapText="1"/>
    </xf>
    <xf numFmtId="44" fontId="4" fillId="0" borderId="2" xfId="4" applyNumberFormat="1" applyFont="1" applyFill="1" applyBorder="1"/>
    <xf numFmtId="10" fontId="4" fillId="0" borderId="2" xfId="4" applyNumberFormat="1" applyFont="1" applyFill="1" applyBorder="1"/>
    <xf numFmtId="44" fontId="4" fillId="0" borderId="2" xfId="2" applyFont="1" applyFill="1" applyBorder="1"/>
    <xf numFmtId="44" fontId="4" fillId="0" borderId="5" xfId="4" applyNumberFormat="1" applyFont="1" applyFill="1" applyBorder="1"/>
    <xf numFmtId="10" fontId="4" fillId="0" borderId="5" xfId="4" applyNumberFormat="1" applyFont="1" applyFill="1" applyBorder="1"/>
    <xf numFmtId="44" fontId="4" fillId="5" borderId="5" xfId="4" applyNumberFormat="1" applyFont="1" applyFill="1" applyBorder="1"/>
    <xf numFmtId="44" fontId="4" fillId="5" borderId="5" xfId="2" applyFont="1" applyFill="1" applyBorder="1"/>
    <xf numFmtId="0" fontId="5" fillId="5" borderId="5" xfId="4" applyFont="1" applyFill="1" applyBorder="1" applyAlignment="1">
      <alignment horizontal="left" wrapText="1"/>
    </xf>
    <xf numFmtId="43" fontId="4" fillId="0" borderId="5" xfId="4" applyNumberFormat="1" applyFont="1" applyFill="1" applyBorder="1"/>
    <xf numFmtId="43" fontId="4" fillId="5" borderId="5" xfId="4" applyNumberFormat="1" applyFont="1" applyFill="1" applyBorder="1"/>
    <xf numFmtId="0" fontId="5" fillId="0" borderId="2" xfId="4" applyFont="1" applyFill="1" applyBorder="1"/>
    <xf numFmtId="0" fontId="5" fillId="5" borderId="2" xfId="4" applyFont="1" applyFill="1" applyBorder="1" applyAlignment="1">
      <alignment horizontal="left" wrapText="1"/>
    </xf>
    <xf numFmtId="43" fontId="4" fillId="0" borderId="2" xfId="4" applyNumberFormat="1" applyFont="1" applyFill="1" applyBorder="1"/>
    <xf numFmtId="0" fontId="5" fillId="6" borderId="2" xfId="4" applyFont="1" applyFill="1" applyBorder="1" applyAlignment="1">
      <alignment horizontal="left"/>
    </xf>
    <xf numFmtId="0" fontId="5" fillId="6" borderId="6" xfId="4" applyFont="1" applyFill="1" applyBorder="1" applyAlignment="1">
      <alignment horizontal="left"/>
    </xf>
    <xf numFmtId="0" fontId="5" fillId="6" borderId="8" xfId="4" applyFont="1" applyFill="1" applyBorder="1" applyAlignment="1">
      <alignment horizontal="left"/>
    </xf>
    <xf numFmtId="0" fontId="5" fillId="6" borderId="4" xfId="4" applyFont="1" applyFill="1" applyBorder="1" applyAlignment="1">
      <alignment horizontal="left"/>
    </xf>
    <xf numFmtId="0" fontId="4" fillId="0" borderId="6" xfId="4" applyFont="1" applyFill="1" applyBorder="1"/>
    <xf numFmtId="0" fontId="4" fillId="0" borderId="2" xfId="4" applyFont="1" applyFill="1" applyBorder="1"/>
    <xf numFmtId="44" fontId="4" fillId="5" borderId="2" xfId="4" applyNumberFormat="1" applyFont="1" applyFill="1" applyBorder="1"/>
    <xf numFmtId="44" fontId="4" fillId="5" borderId="2" xfId="2" applyFont="1" applyFill="1" applyBorder="1"/>
    <xf numFmtId="44" fontId="4" fillId="5" borderId="7" xfId="2" applyFont="1" applyFill="1" applyBorder="1"/>
    <xf numFmtId="44" fontId="4" fillId="5" borderId="0" xfId="2" applyFont="1" applyFill="1" applyBorder="1" applyAlignment="1">
      <alignment horizontal="right"/>
    </xf>
    <xf numFmtId="0" fontId="4" fillId="0" borderId="0" xfId="4" applyFont="1" applyFill="1" applyBorder="1"/>
    <xf numFmtId="0" fontId="5" fillId="6" borderId="2" xfId="4" applyFont="1" applyFill="1" applyBorder="1"/>
    <xf numFmtId="0" fontId="5" fillId="6" borderId="6" xfId="4" applyFont="1" applyFill="1" applyBorder="1"/>
    <xf numFmtId="0" fontId="4" fillId="0" borderId="2" xfId="4" applyFont="1" applyFill="1" applyBorder="1" applyAlignment="1">
      <alignment wrapText="1"/>
    </xf>
    <xf numFmtId="44" fontId="4" fillId="0" borderId="2" xfId="4" applyNumberFormat="1" applyFont="1" applyFill="1" applyBorder="1" applyAlignment="1">
      <alignment horizontal="center"/>
    </xf>
    <xf numFmtId="10" fontId="4" fillId="0" borderId="3" xfId="4" applyNumberFormat="1" applyFont="1" applyFill="1" applyBorder="1"/>
    <xf numFmtId="44" fontId="4" fillId="5" borderId="17" xfId="2" applyFont="1" applyFill="1" applyBorder="1" applyAlignment="1">
      <alignment horizontal="right"/>
    </xf>
    <xf numFmtId="44" fontId="4" fillId="5" borderId="3" xfId="2" applyFont="1" applyFill="1" applyBorder="1"/>
    <xf numFmtId="10" fontId="4" fillId="0" borderId="6" xfId="4" applyNumberFormat="1" applyFont="1" applyFill="1" applyBorder="1"/>
    <xf numFmtId="44" fontId="4" fillId="5" borderId="6" xfId="4" applyNumberFormat="1" applyFont="1" applyFill="1" applyBorder="1"/>
    <xf numFmtId="44" fontId="4" fillId="5" borderId="6" xfId="2" applyFont="1" applyFill="1" applyBorder="1"/>
    <xf numFmtId="167" fontId="4" fillId="0" borderId="0" xfId="4" applyNumberFormat="1" applyFont="1" applyFill="1" applyBorder="1"/>
    <xf numFmtId="167" fontId="4" fillId="0" borderId="6" xfId="4" applyNumberFormat="1" applyFont="1" applyFill="1" applyBorder="1"/>
    <xf numFmtId="0" fontId="12" fillId="0" borderId="4" xfId="4" applyFont="1" applyFill="1" applyBorder="1" applyAlignment="1">
      <alignment wrapText="1"/>
    </xf>
    <xf numFmtId="0" fontId="12" fillId="0" borderId="4" xfId="4" applyFont="1" applyFill="1" applyBorder="1"/>
    <xf numFmtId="44" fontId="12" fillId="0" borderId="5" xfId="4" applyNumberFormat="1" applyFont="1" applyFill="1" applyBorder="1" applyAlignment="1">
      <alignment horizontal="center"/>
    </xf>
    <xf numFmtId="164" fontId="12" fillId="0" borderId="5" xfId="4" applyNumberFormat="1" applyFont="1" applyFill="1" applyBorder="1" applyAlignment="1">
      <alignment horizontal="center" wrapText="1"/>
    </xf>
    <xf numFmtId="44" fontId="12" fillId="5" borderId="5" xfId="4" applyNumberFormat="1" applyFont="1" applyFill="1" applyBorder="1" applyAlignment="1">
      <alignment horizontal="center" wrapText="1"/>
    </xf>
    <xf numFmtId="43" fontId="12" fillId="5" borderId="5" xfId="4" applyNumberFormat="1" applyFont="1" applyFill="1" applyBorder="1" applyAlignment="1">
      <alignment horizontal="center" wrapText="1"/>
    </xf>
    <xf numFmtId="0" fontId="13" fillId="0" borderId="0" xfId="0" applyFont="1" applyFill="1" applyBorder="1"/>
    <xf numFmtId="0" fontId="12" fillId="6" borderId="5" xfId="4" applyFont="1" applyFill="1" applyBorder="1"/>
    <xf numFmtId="44" fontId="13" fillId="0" borderId="4" xfId="4" applyNumberFormat="1" applyFont="1" applyFill="1" applyBorder="1"/>
    <xf numFmtId="164" fontId="13" fillId="0" borderId="4" xfId="4" applyNumberFormat="1" applyFont="1" applyFill="1" applyBorder="1"/>
    <xf numFmtId="44" fontId="13" fillId="5" borderId="4" xfId="4" applyNumberFormat="1" applyFont="1" applyFill="1" applyBorder="1"/>
    <xf numFmtId="43" fontId="13" fillId="5" borderId="4" xfId="4" applyNumberFormat="1" applyFont="1" applyFill="1" applyBorder="1" applyAlignment="1">
      <alignment horizontal="center" wrapText="1"/>
    </xf>
    <xf numFmtId="0" fontId="12" fillId="0" borderId="2" xfId="4" applyFont="1" applyFill="1" applyBorder="1" applyAlignment="1">
      <alignment vertical="center" wrapText="1"/>
    </xf>
    <xf numFmtId="0" fontId="12" fillId="5" borderId="4" xfId="4" applyFont="1" applyFill="1" applyBorder="1" applyAlignment="1">
      <alignment horizontal="left" wrapText="1"/>
    </xf>
    <xf numFmtId="44" fontId="13" fillId="0" borderId="2" xfId="4" applyNumberFormat="1" applyFont="1" applyFill="1" applyBorder="1"/>
    <xf numFmtId="10" fontId="13" fillId="0" borderId="2" xfId="4" applyNumberFormat="1" applyFont="1" applyFill="1" applyBorder="1"/>
    <xf numFmtId="44" fontId="13" fillId="0" borderId="2" xfId="2" applyFont="1" applyFill="1" applyBorder="1"/>
    <xf numFmtId="44" fontId="13" fillId="0" borderId="5" xfId="4" applyNumberFormat="1" applyFont="1" applyFill="1" applyBorder="1"/>
    <xf numFmtId="10" fontId="13" fillId="0" borderId="5" xfId="4" applyNumberFormat="1" applyFont="1" applyFill="1" applyBorder="1"/>
    <xf numFmtId="44" fontId="13" fillId="5" borderId="5" xfId="4" applyNumberFormat="1" applyFont="1" applyFill="1" applyBorder="1"/>
    <xf numFmtId="44" fontId="13" fillId="5" borderId="5" xfId="2" applyFont="1" applyFill="1" applyBorder="1"/>
    <xf numFmtId="0" fontId="12" fillId="0" borderId="2" xfId="4" applyFont="1" applyFill="1" applyBorder="1"/>
    <xf numFmtId="0" fontId="12" fillId="5" borderId="2" xfId="4" applyFont="1" applyFill="1" applyBorder="1" applyAlignment="1">
      <alignment horizontal="left" wrapText="1"/>
    </xf>
    <xf numFmtId="0" fontId="12" fillId="0" borderId="3" xfId="4" applyFont="1" applyFill="1" applyBorder="1"/>
    <xf numFmtId="44" fontId="13" fillId="0" borderId="3" xfId="4" applyNumberFormat="1" applyFont="1" applyFill="1" applyBorder="1"/>
    <xf numFmtId="44" fontId="13" fillId="0" borderId="3" xfId="2" applyFont="1" applyFill="1" applyBorder="1"/>
    <xf numFmtId="44" fontId="13" fillId="5" borderId="3" xfId="4" applyNumberFormat="1" applyFont="1" applyFill="1" applyBorder="1"/>
    <xf numFmtId="44" fontId="13" fillId="5" borderId="3" xfId="2" applyFont="1" applyFill="1" applyBorder="1"/>
    <xf numFmtId="0" fontId="12" fillId="6" borderId="2" xfId="4" applyFont="1" applyFill="1" applyBorder="1" applyAlignment="1">
      <alignment horizontal="left"/>
    </xf>
    <xf numFmtId="0" fontId="13" fillId="0" borderId="2" xfId="4" applyFont="1" applyFill="1" applyBorder="1" applyAlignment="1" applyProtection="1">
      <alignment horizontal="left" vertical="center" wrapText="1"/>
      <protection locked="0"/>
    </xf>
    <xf numFmtId="167" fontId="13" fillId="0" borderId="2" xfId="2" applyNumberFormat="1" applyFont="1" applyFill="1" applyBorder="1" applyAlignment="1" applyProtection="1">
      <alignment horizontal="left" wrapText="1"/>
      <protection locked="0"/>
    </xf>
    <xf numFmtId="167" fontId="13" fillId="0" borderId="2" xfId="2" applyNumberFormat="1" applyFont="1" applyFill="1" applyBorder="1" applyAlignment="1" applyProtection="1">
      <alignment horizontal="left"/>
      <protection locked="0"/>
    </xf>
    <xf numFmtId="44" fontId="13" fillId="5" borderId="2" xfId="2" applyFont="1" applyFill="1" applyBorder="1" applyAlignment="1">
      <alignment horizontal="left"/>
    </xf>
    <xf numFmtId="44" fontId="13" fillId="5" borderId="2" xfId="2" applyFont="1" applyFill="1" applyBorder="1"/>
    <xf numFmtId="0" fontId="12" fillId="6" borderId="2" xfId="4" applyFont="1" applyFill="1" applyBorder="1"/>
    <xf numFmtId="0" fontId="13" fillId="0" borderId="2" xfId="4" applyFont="1" applyFill="1" applyBorder="1"/>
    <xf numFmtId="0" fontId="13" fillId="0" borderId="2" xfId="4" applyFont="1" applyFill="1" applyBorder="1" applyAlignment="1">
      <alignment wrapText="1"/>
    </xf>
    <xf numFmtId="44" fontId="13" fillId="5" borderId="2" xfId="4" applyNumberFormat="1" applyFont="1" applyFill="1" applyBorder="1"/>
    <xf numFmtId="10" fontId="22" fillId="0" borderId="2" xfId="4" applyNumberFormat="1" applyFont="1" applyFill="1" applyBorder="1"/>
    <xf numFmtId="44" fontId="22" fillId="5" borderId="2" xfId="2" applyFont="1" applyFill="1" applyBorder="1" applyAlignment="1">
      <alignment horizontal="left"/>
    </xf>
    <xf numFmtId="0" fontId="13" fillId="0" borderId="18" xfId="4" applyFont="1" applyFill="1" applyBorder="1" applyAlignment="1" applyProtection="1">
      <alignment horizontal="left" vertical="center" wrapText="1"/>
      <protection locked="0"/>
    </xf>
    <xf numFmtId="167" fontId="13" fillId="0" borderId="18" xfId="2" applyNumberFormat="1" applyFont="1" applyFill="1" applyBorder="1" applyAlignment="1" applyProtection="1">
      <alignment horizontal="left" wrapText="1"/>
      <protection locked="0"/>
    </xf>
    <xf numFmtId="167" fontId="13" fillId="0" borderId="18" xfId="2" applyNumberFormat="1" applyFont="1" applyFill="1" applyBorder="1" applyAlignment="1" applyProtection="1">
      <alignment horizontal="left"/>
      <protection locked="0"/>
    </xf>
    <xf numFmtId="10" fontId="13" fillId="0" borderId="18" xfId="4" applyNumberFormat="1" applyFont="1" applyFill="1" applyBorder="1"/>
    <xf numFmtId="44" fontId="13" fillId="5" borderId="18" xfId="2" applyFont="1" applyFill="1" applyBorder="1" applyAlignment="1">
      <alignment horizontal="left"/>
    </xf>
    <xf numFmtId="44" fontId="13" fillId="5" borderId="18" xfId="2" applyFont="1" applyFill="1" applyBorder="1"/>
    <xf numFmtId="0" fontId="23" fillId="0" borderId="4" xfId="4" applyFont="1" applyBorder="1" applyAlignment="1">
      <alignment wrapText="1"/>
    </xf>
    <xf numFmtId="0" fontId="23" fillId="0" borderId="4" xfId="4" applyFont="1" applyBorder="1"/>
    <xf numFmtId="44" fontId="23" fillId="0" borderId="5" xfId="4" applyNumberFormat="1" applyFont="1" applyBorder="1" applyAlignment="1">
      <alignment horizontal="center"/>
    </xf>
    <xf numFmtId="164" fontId="23" fillId="0" borderId="5" xfId="4" applyNumberFormat="1" applyFont="1" applyBorder="1" applyAlignment="1">
      <alignment horizontal="center" wrapText="1"/>
    </xf>
    <xf numFmtId="44" fontId="23" fillId="4" borderId="5" xfId="4" applyNumberFormat="1" applyFont="1" applyFill="1" applyBorder="1" applyAlignment="1">
      <alignment horizontal="center" wrapText="1"/>
    </xf>
    <xf numFmtId="43" fontId="23" fillId="4" borderId="5" xfId="4" applyNumberFormat="1" applyFont="1" applyFill="1" applyBorder="1" applyAlignment="1">
      <alignment horizontal="center" wrapText="1"/>
    </xf>
    <xf numFmtId="0" fontId="23" fillId="2" borderId="5" xfId="4" applyFont="1" applyFill="1" applyBorder="1"/>
    <xf numFmtId="44" fontId="20" fillId="0" borderId="4" xfId="4" applyNumberFormat="1" applyFont="1" applyBorder="1"/>
    <xf numFmtId="164" fontId="20" fillId="0" borderId="4" xfId="4" applyNumberFormat="1" applyFont="1" applyBorder="1"/>
    <xf numFmtId="44" fontId="20" fillId="4" borderId="4" xfId="4" applyNumberFormat="1" applyFont="1" applyFill="1" applyBorder="1"/>
    <xf numFmtId="43" fontId="20" fillId="4" borderId="4" xfId="4" applyNumberFormat="1" applyFont="1" applyFill="1" applyBorder="1" applyAlignment="1">
      <alignment horizontal="center" wrapText="1"/>
    </xf>
    <xf numFmtId="0" fontId="23" fillId="0" borderId="4" xfId="4" applyFont="1" applyBorder="1" applyAlignment="1">
      <alignment vertical="center" wrapText="1"/>
    </xf>
    <xf numFmtId="0" fontId="23" fillId="4" borderId="4" xfId="4" applyFont="1" applyFill="1" applyBorder="1" applyAlignment="1">
      <alignment horizontal="left" wrapText="1"/>
    </xf>
    <xf numFmtId="44" fontId="20" fillId="0" borderId="2" xfId="4" applyNumberFormat="1" applyFont="1" applyBorder="1"/>
    <xf numFmtId="10" fontId="20" fillId="0" borderId="2" xfId="4" applyNumberFormat="1" applyFont="1" applyBorder="1"/>
    <xf numFmtId="44" fontId="20" fillId="0" borderId="2" xfId="2" applyFont="1" applyBorder="1"/>
    <xf numFmtId="44" fontId="20" fillId="0" borderId="5" xfId="4" applyNumberFormat="1" applyFont="1" applyBorder="1"/>
    <xf numFmtId="10" fontId="20" fillId="0" borderId="5" xfId="4" applyNumberFormat="1" applyFont="1" applyBorder="1"/>
    <xf numFmtId="44" fontId="20" fillId="4" borderId="5" xfId="4" applyNumberFormat="1" applyFont="1" applyFill="1" applyBorder="1"/>
    <xf numFmtId="44" fontId="20" fillId="4" borderId="5" xfId="2" applyFont="1" applyFill="1" applyBorder="1"/>
    <xf numFmtId="0" fontId="23" fillId="0" borderId="2" xfId="4" applyFont="1" applyBorder="1" applyAlignment="1">
      <alignment vertical="center" wrapText="1"/>
    </xf>
    <xf numFmtId="0" fontId="23" fillId="4" borderId="2" xfId="4" applyFont="1" applyFill="1" applyBorder="1" applyAlignment="1">
      <alignment horizontal="left" wrapText="1"/>
    </xf>
    <xf numFmtId="0" fontId="23" fillId="0" borderId="2" xfId="4" applyFont="1" applyBorder="1"/>
    <xf numFmtId="0" fontId="23" fillId="0" borderId="3" xfId="4" applyFont="1" applyBorder="1"/>
    <xf numFmtId="0" fontId="23" fillId="4" borderId="2" xfId="4" applyFont="1" applyFill="1" applyBorder="1" applyAlignment="1">
      <alignment wrapText="1"/>
    </xf>
    <xf numFmtId="44" fontId="20" fillId="0" borderId="3" xfId="4" applyNumberFormat="1" applyFont="1" applyBorder="1"/>
    <xf numFmtId="10" fontId="20" fillId="0" borderId="3" xfId="4" applyNumberFormat="1" applyFont="1" applyBorder="1"/>
    <xf numFmtId="44" fontId="20" fillId="0" borderId="3" xfId="2" applyFont="1" applyBorder="1"/>
    <xf numFmtId="44" fontId="20" fillId="4" borderId="3" xfId="4" applyNumberFormat="1" applyFont="1" applyFill="1" applyBorder="1"/>
    <xf numFmtId="44" fontId="20" fillId="4" borderId="3" xfId="2" applyFont="1" applyFill="1" applyBorder="1"/>
    <xf numFmtId="0" fontId="20" fillId="0" borderId="3" xfId="4" applyFont="1" applyBorder="1"/>
    <xf numFmtId="44" fontId="20" fillId="0" borderId="3" xfId="4" applyNumberFormat="1" applyFont="1" applyFill="1" applyBorder="1"/>
    <xf numFmtId="44" fontId="20" fillId="0" borderId="11" xfId="2" applyFont="1" applyBorder="1"/>
    <xf numFmtId="0" fontId="5" fillId="2" borderId="5" xfId="4" applyFont="1" applyFill="1" applyBorder="1"/>
    <xf numFmtId="44" fontId="4" fillId="0" borderId="4" xfId="4" applyNumberFormat="1" applyFont="1" applyBorder="1"/>
    <xf numFmtId="164" fontId="4" fillId="0" borderId="4" xfId="4" applyNumberFormat="1" applyFont="1" applyBorder="1"/>
    <xf numFmtId="44" fontId="4" fillId="4" borderId="4" xfId="4" applyNumberFormat="1" applyFont="1" applyFill="1" applyBorder="1"/>
    <xf numFmtId="43" fontId="4" fillId="4" borderId="4" xfId="4" applyNumberFormat="1" applyFont="1" applyFill="1" applyBorder="1" applyAlignment="1">
      <alignment wrapText="1"/>
    </xf>
    <xf numFmtId="0" fontId="5" fillId="0" borderId="2" xfId="4" applyFont="1" applyBorder="1" applyAlignment="1">
      <alignment vertical="center" wrapText="1"/>
    </xf>
    <xf numFmtId="0" fontId="3" fillId="4" borderId="0" xfId="4" applyFont="1" applyFill="1" applyBorder="1" applyAlignment="1">
      <alignment vertical="center" wrapText="1"/>
    </xf>
    <xf numFmtId="44" fontId="4" fillId="0" borderId="2" xfId="4" applyNumberFormat="1" applyFont="1" applyBorder="1"/>
    <xf numFmtId="44" fontId="4" fillId="0" borderId="2" xfId="2" applyFont="1" applyBorder="1"/>
    <xf numFmtId="44" fontId="4" fillId="0" borderId="5" xfId="4" applyNumberFormat="1" applyFont="1" applyBorder="1"/>
    <xf numFmtId="10" fontId="4" fillId="0" borderId="5" xfId="4" applyNumberFormat="1" applyFont="1" applyBorder="1"/>
    <xf numFmtId="44" fontId="4" fillId="4" borderId="5" xfId="4" applyNumberFormat="1" applyFont="1" applyFill="1" applyBorder="1"/>
    <xf numFmtId="44" fontId="4" fillId="4" borderId="5" xfId="2" applyFont="1" applyFill="1" applyBorder="1"/>
    <xf numFmtId="0" fontId="5" fillId="4" borderId="5" xfId="4" applyFont="1" applyFill="1" applyBorder="1" applyAlignment="1">
      <alignment horizontal="left" wrapText="1"/>
    </xf>
    <xf numFmtId="43" fontId="4" fillId="0" borderId="5" xfId="4" applyNumberFormat="1" applyFont="1" applyBorder="1"/>
    <xf numFmtId="43" fontId="4" fillId="4" borderId="5" xfId="4" applyNumberFormat="1" applyFont="1" applyFill="1" applyBorder="1"/>
    <xf numFmtId="0" fontId="5" fillId="0" borderId="2" xfId="4" applyFont="1" applyBorder="1"/>
    <xf numFmtId="0" fontId="5" fillId="4" borderId="2" xfId="4" applyFont="1" applyFill="1" applyBorder="1" applyAlignment="1">
      <alignment horizontal="left" wrapText="1"/>
    </xf>
    <xf numFmtId="43" fontId="4" fillId="0" borderId="2" xfId="4" applyNumberFormat="1" applyFont="1" applyBorder="1"/>
    <xf numFmtId="0" fontId="5" fillId="2" borderId="2" xfId="4" applyFont="1" applyFill="1" applyBorder="1" applyAlignment="1">
      <alignment horizontal="left"/>
    </xf>
    <xf numFmtId="0" fontId="5" fillId="2" borderId="6" xfId="4" applyFont="1" applyFill="1" applyBorder="1" applyAlignment="1">
      <alignment horizontal="left"/>
    </xf>
    <xf numFmtId="0" fontId="4" fillId="0" borderId="6" xfId="4" applyFont="1" applyBorder="1"/>
    <xf numFmtId="0" fontId="4" fillId="0" borderId="2" xfId="4" applyFont="1" applyBorder="1"/>
    <xf numFmtId="44" fontId="4" fillId="4" borderId="2" xfId="4" applyNumberFormat="1" applyFont="1" applyFill="1" applyBorder="1"/>
    <xf numFmtId="44" fontId="4" fillId="4" borderId="0" xfId="2" applyFont="1" applyFill="1" applyBorder="1" applyAlignment="1">
      <alignment horizontal="right"/>
    </xf>
    <xf numFmtId="0" fontId="4" fillId="0" borderId="0" xfId="4" applyFont="1" applyBorder="1"/>
    <xf numFmtId="0" fontId="4" fillId="0" borderId="2" xfId="4" applyFont="1" applyBorder="1" applyAlignment="1">
      <alignment wrapText="1"/>
    </xf>
    <xf numFmtId="44" fontId="4" fillId="0" borderId="2" xfId="4" applyNumberFormat="1" applyFont="1" applyBorder="1" applyAlignment="1">
      <alignment horizontal="center"/>
    </xf>
    <xf numFmtId="0" fontId="7" fillId="0" borderId="2" xfId="4" applyFont="1" applyBorder="1" applyAlignment="1">
      <alignment wrapText="1"/>
    </xf>
    <xf numFmtId="44" fontId="4" fillId="4" borderId="17" xfId="2" applyFont="1" applyFill="1" applyBorder="1" applyAlignment="1">
      <alignment horizontal="right"/>
    </xf>
    <xf numFmtId="0" fontId="5" fillId="0" borderId="0" xfId="4" applyFont="1" applyAlignment="1">
      <alignment horizontal="right" vertical="top"/>
    </xf>
    <xf numFmtId="0" fontId="19" fillId="0" borderId="0" xfId="4" applyFont="1"/>
    <xf numFmtId="44" fontId="4" fillId="0" borderId="0" xfId="4" applyNumberFormat="1" applyFont="1"/>
    <xf numFmtId="10" fontId="4" fillId="0" borderId="0" xfId="4" applyNumberFormat="1" applyFont="1"/>
    <xf numFmtId="166" fontId="2" fillId="0" borderId="0" xfId="4" applyNumberFormat="1" applyFont="1"/>
    <xf numFmtId="0" fontId="4" fillId="0" borderId="0" xfId="4" applyFont="1"/>
    <xf numFmtId="10" fontId="4" fillId="0" borderId="4" xfId="4" applyNumberFormat="1" applyFont="1" applyBorder="1"/>
    <xf numFmtId="44" fontId="4" fillId="3" borderId="2" xfId="2" applyFont="1" applyFill="1" applyBorder="1"/>
    <xf numFmtId="44" fontId="4" fillId="3" borderId="7" xfId="2" applyFont="1" applyFill="1" applyBorder="1"/>
    <xf numFmtId="43" fontId="4" fillId="0" borderId="0" xfId="4" applyNumberFormat="1" applyFont="1"/>
    <xf numFmtId="0" fontId="7" fillId="0" borderId="0" xfId="4"/>
    <xf numFmtId="0" fontId="5" fillId="4" borderId="4" xfId="4" applyFont="1" applyFill="1" applyBorder="1" applyAlignment="1">
      <alignment horizontal="left" wrapText="1"/>
    </xf>
    <xf numFmtId="43" fontId="4" fillId="4" borderId="1" xfId="4" applyNumberFormat="1" applyFont="1" applyFill="1" applyBorder="1"/>
    <xf numFmtId="0" fontId="5" fillId="2" borderId="5" xfId="4" applyFont="1" applyFill="1" applyBorder="1" applyAlignment="1">
      <alignment horizontal="left"/>
    </xf>
    <xf numFmtId="0" fontId="4" fillId="0" borderId="14" xfId="4" applyFont="1" applyFill="1" applyBorder="1" applyAlignment="1" applyProtection="1">
      <alignment horizontal="left" vertical="center" wrapText="1"/>
      <protection locked="0"/>
    </xf>
    <xf numFmtId="167" fontId="4" fillId="0" borderId="19" xfId="2" applyNumberFormat="1" applyFont="1" applyFill="1" applyBorder="1" applyAlignment="1" applyProtection="1">
      <alignment horizontal="left" wrapText="1"/>
      <protection locked="0"/>
    </xf>
    <xf numFmtId="167" fontId="4" fillId="0" borderId="2" xfId="4" applyNumberFormat="1" applyFont="1" applyFill="1" applyBorder="1" applyAlignment="1" applyProtection="1">
      <alignment horizontal="left"/>
      <protection locked="0"/>
    </xf>
    <xf numFmtId="44" fontId="4" fillId="4" borderId="2" xfId="2" applyFont="1" applyFill="1" applyBorder="1" applyAlignment="1">
      <alignment horizontal="left"/>
    </xf>
    <xf numFmtId="167" fontId="4" fillId="0" borderId="0" xfId="2" applyNumberFormat="1" applyFont="1" applyFill="1" applyBorder="1" applyAlignment="1" applyProtection="1">
      <alignment horizontal="left" wrapText="1"/>
      <protection locked="0"/>
    </xf>
    <xf numFmtId="0" fontId="5" fillId="2" borderId="20" xfId="4" applyFont="1" applyFill="1" applyBorder="1"/>
    <xf numFmtId="0" fontId="5" fillId="2" borderId="12" xfId="4" applyFont="1" applyFill="1" applyBorder="1"/>
    <xf numFmtId="0" fontId="4" fillId="0" borderId="2" xfId="4" applyFont="1" applyFill="1" applyBorder="1" applyAlignment="1" applyProtection="1">
      <alignment horizontal="left" vertical="center" wrapText="1"/>
      <protection locked="0"/>
    </xf>
    <xf numFmtId="0" fontId="4" fillId="0" borderId="3" xfId="4" applyFont="1" applyFill="1" applyBorder="1" applyAlignment="1" applyProtection="1">
      <alignment horizontal="left" vertical="center" wrapText="1"/>
      <protection locked="0"/>
    </xf>
    <xf numFmtId="167" fontId="4" fillId="0" borderId="3" xfId="4" applyNumberFormat="1" applyFont="1" applyFill="1" applyBorder="1" applyAlignment="1" applyProtection="1">
      <alignment horizontal="left"/>
      <protection locked="0"/>
    </xf>
    <xf numFmtId="44" fontId="4" fillId="4" borderId="3" xfId="2" applyFont="1" applyFill="1" applyBorder="1" applyAlignment="1">
      <alignment horizontal="left"/>
    </xf>
    <xf numFmtId="164" fontId="5" fillId="0" borderId="5" xfId="0" applyNumberFormat="1" applyFont="1" applyBorder="1" applyAlignment="1">
      <alignment horizontal="center" wrapText="1"/>
    </xf>
    <xf numFmtId="0" fontId="5" fillId="2" borderId="4" xfId="0" applyFont="1" applyFill="1" applyBorder="1"/>
    <xf numFmtId="44" fontId="4" fillId="0" borderId="4" xfId="0" applyNumberFormat="1" applyFont="1" applyBorder="1" applyAlignment="1">
      <alignment wrapText="1"/>
    </xf>
    <xf numFmtId="164" fontId="4" fillId="0" borderId="4" xfId="0" applyNumberFormat="1" applyFont="1" applyBorder="1" applyAlignment="1">
      <alignment wrapText="1"/>
    </xf>
    <xf numFmtId="44" fontId="4" fillId="4" borderId="4" xfId="0" applyNumberFormat="1" applyFont="1" applyFill="1" applyBorder="1" applyAlignment="1">
      <alignment wrapText="1"/>
    </xf>
    <xf numFmtId="0" fontId="5" fillId="3" borderId="5" xfId="0" applyFont="1" applyFill="1" applyBorder="1"/>
    <xf numFmtId="44" fontId="4" fillId="3" borderId="5" xfId="0" applyNumberFormat="1" applyFont="1" applyFill="1" applyBorder="1"/>
    <xf numFmtId="164" fontId="4" fillId="3" borderId="5" xfId="0" applyNumberFormat="1" applyFont="1" applyFill="1" applyBorder="1"/>
    <xf numFmtId="43" fontId="4" fillId="3" borderId="5" xfId="0" applyNumberFormat="1" applyFont="1" applyFill="1" applyBorder="1" applyAlignment="1">
      <alignment horizontal="center" wrapText="1"/>
    </xf>
    <xf numFmtId="0" fontId="5" fillId="0" borderId="2" xfId="0" applyFont="1" applyBorder="1" applyAlignment="1">
      <alignment vertical="center" wrapText="1"/>
    </xf>
    <xf numFmtId="0" fontId="7" fillId="4" borderId="0" xfId="0" applyFont="1" applyFill="1" applyAlignment="1">
      <alignment vertical="center" wrapText="1"/>
    </xf>
    <xf numFmtId="0" fontId="5" fillId="2" borderId="4" xfId="0" applyFont="1" applyFill="1" applyBorder="1" applyAlignment="1">
      <alignment horizontal="left"/>
    </xf>
    <xf numFmtId="0" fontId="5" fillId="2" borderId="8" xfId="0" applyFont="1" applyFill="1" applyBorder="1" applyAlignment="1">
      <alignment horizontal="left"/>
    </xf>
    <xf numFmtId="44" fontId="4" fillId="3" borderId="4" xfId="0" applyNumberFormat="1" applyFont="1" applyFill="1" applyBorder="1"/>
    <xf numFmtId="164" fontId="4" fillId="3" borderId="4" xfId="0" applyNumberFormat="1" applyFont="1" applyFill="1" applyBorder="1"/>
    <xf numFmtId="43" fontId="4" fillId="3" borderId="4" xfId="0" applyNumberFormat="1" applyFont="1" applyFill="1" applyBorder="1"/>
    <xf numFmtId="43" fontId="4" fillId="3" borderId="10" xfId="0" applyNumberFormat="1" applyFont="1" applyFill="1" applyBorder="1"/>
    <xf numFmtId="0" fontId="4" fillId="0" borderId="2" xfId="0" applyFont="1" applyBorder="1" applyAlignment="1">
      <alignment vertical="center" wrapText="1"/>
    </xf>
    <xf numFmtId="0" fontId="7" fillId="0" borderId="0" xfId="0" applyFont="1" applyBorder="1" applyAlignment="1">
      <alignment vertical="center" wrapText="1"/>
    </xf>
    <xf numFmtId="10" fontId="4" fillId="0" borderId="2" xfId="0" applyNumberFormat="1" applyFont="1" applyFill="1" applyBorder="1"/>
    <xf numFmtId="0" fontId="4" fillId="0" borderId="13" xfId="0" applyFont="1" applyBorder="1"/>
    <xf numFmtId="0" fontId="23" fillId="0" borderId="4" xfId="0" applyFont="1" applyBorder="1" applyAlignment="1">
      <alignment wrapText="1"/>
    </xf>
    <xf numFmtId="0" fontId="23" fillId="0" borderId="4" xfId="0" applyFont="1" applyBorder="1"/>
    <xf numFmtId="44" fontId="23" fillId="0" borderId="5" xfId="0" applyNumberFormat="1" applyFont="1" applyBorder="1" applyAlignment="1">
      <alignment horizontal="center"/>
    </xf>
    <xf numFmtId="164" fontId="23" fillId="0" borderId="5" xfId="0" applyNumberFormat="1" applyFont="1" applyBorder="1" applyAlignment="1">
      <alignment horizontal="center" wrapText="1"/>
    </xf>
    <xf numFmtId="44" fontId="23" fillId="4" borderId="5" xfId="0" applyNumberFormat="1" applyFont="1" applyFill="1" applyBorder="1" applyAlignment="1">
      <alignment horizontal="center" wrapText="1"/>
    </xf>
    <xf numFmtId="43" fontId="23" fillId="4" borderId="5" xfId="0" applyNumberFormat="1" applyFont="1" applyFill="1" applyBorder="1" applyAlignment="1">
      <alignment horizontal="center" wrapText="1"/>
    </xf>
    <xf numFmtId="0" fontId="23" fillId="0" borderId="0" xfId="0" applyFont="1"/>
    <xf numFmtId="0" fontId="23" fillId="2" borderId="5" xfId="0" applyFont="1" applyFill="1" applyBorder="1"/>
    <xf numFmtId="44" fontId="20" fillId="0" borderId="4" xfId="0" applyNumberFormat="1" applyFont="1" applyBorder="1"/>
    <xf numFmtId="164" fontId="20" fillId="0" borderId="4" xfId="0" applyNumberFormat="1" applyFont="1" applyBorder="1"/>
    <xf numFmtId="44" fontId="20" fillId="4" borderId="4" xfId="0" applyNumberFormat="1" applyFont="1" applyFill="1" applyBorder="1"/>
    <xf numFmtId="43" fontId="20" fillId="4" borderId="4" xfId="0" applyNumberFormat="1" applyFont="1" applyFill="1" applyBorder="1" applyAlignment="1">
      <alignment horizontal="center" wrapText="1"/>
    </xf>
    <xf numFmtId="0" fontId="23" fillId="0" borderId="2" xfId="0" applyFont="1" applyBorder="1" applyAlignment="1">
      <alignment vertical="center" wrapText="1"/>
    </xf>
    <xf numFmtId="0" fontId="23" fillId="4" borderId="0" xfId="0" applyFont="1" applyFill="1" applyAlignment="1">
      <alignment vertical="center" wrapText="1"/>
    </xf>
    <xf numFmtId="44" fontId="20" fillId="0" borderId="2" xfId="0" applyNumberFormat="1" applyFont="1" applyBorder="1"/>
    <xf numFmtId="10" fontId="20" fillId="0" borderId="2" xfId="0" applyNumberFormat="1" applyFont="1" applyBorder="1"/>
    <xf numFmtId="44" fontId="20" fillId="4" borderId="2" xfId="0" applyNumberFormat="1" applyFont="1" applyFill="1" applyBorder="1"/>
    <xf numFmtId="44" fontId="20" fillId="4" borderId="2" xfId="2" applyFont="1" applyFill="1" applyBorder="1"/>
    <xf numFmtId="44" fontId="20" fillId="0" borderId="5" xfId="0" applyNumberFormat="1" applyFont="1" applyBorder="1"/>
    <xf numFmtId="164" fontId="20" fillId="0" borderId="5" xfId="0" applyNumberFormat="1" applyFont="1" applyBorder="1"/>
    <xf numFmtId="43" fontId="20" fillId="0" borderId="5" xfId="0" applyNumberFormat="1" applyFont="1" applyBorder="1"/>
    <xf numFmtId="43" fontId="20" fillId="0" borderId="1" xfId="0" applyNumberFormat="1" applyFont="1" applyBorder="1"/>
    <xf numFmtId="0" fontId="20" fillId="0" borderId="0" xfId="0" applyFont="1" applyBorder="1"/>
    <xf numFmtId="0" fontId="23" fillId="2" borderId="4" xfId="0" applyFont="1" applyFill="1" applyBorder="1" applyAlignment="1">
      <alignment horizontal="left"/>
    </xf>
    <xf numFmtId="0" fontId="23" fillId="2" borderId="8" xfId="0" applyFont="1" applyFill="1" applyBorder="1" applyAlignment="1">
      <alignment horizontal="left"/>
    </xf>
    <xf numFmtId="44" fontId="20" fillId="3" borderId="4" xfId="0" applyNumberFormat="1" applyFont="1" applyFill="1" applyBorder="1"/>
    <xf numFmtId="164" fontId="20" fillId="3" borderId="4" xfId="0" applyNumberFormat="1" applyFont="1" applyFill="1" applyBorder="1"/>
    <xf numFmtId="43" fontId="20" fillId="3" borderId="4" xfId="0" applyNumberFormat="1" applyFont="1" applyFill="1" applyBorder="1"/>
    <xf numFmtId="43" fontId="20" fillId="3" borderId="10" xfId="0" applyNumberFormat="1" applyFont="1" applyFill="1" applyBorder="1"/>
    <xf numFmtId="0" fontId="20" fillId="0" borderId="2" xfId="0" applyFont="1" applyBorder="1" applyAlignment="1">
      <alignment vertical="center" wrapText="1"/>
    </xf>
    <xf numFmtId="0" fontId="20" fillId="0" borderId="0" xfId="0" applyFont="1" applyBorder="1" applyAlignment="1">
      <alignment vertical="center" wrapText="1"/>
    </xf>
    <xf numFmtId="44" fontId="20" fillId="4" borderId="7" xfId="2" applyFont="1" applyFill="1" applyBorder="1"/>
    <xf numFmtId="0" fontId="23" fillId="2" borderId="2" xfId="0" applyFont="1" applyFill="1" applyBorder="1" applyAlignment="1">
      <alignment horizontal="left"/>
    </xf>
    <xf numFmtId="0" fontId="23" fillId="2" borderId="6" xfId="0" applyFont="1" applyFill="1" applyBorder="1" applyAlignment="1">
      <alignment horizontal="left"/>
    </xf>
    <xf numFmtId="44" fontId="20" fillId="3" borderId="2" xfId="0" applyNumberFormat="1" applyFont="1" applyFill="1" applyBorder="1"/>
    <xf numFmtId="164" fontId="20" fillId="3" borderId="2" xfId="0" applyNumberFormat="1" applyFont="1" applyFill="1" applyBorder="1"/>
    <xf numFmtId="43" fontId="20" fillId="3" borderId="2" xfId="0" applyNumberFormat="1" applyFont="1" applyFill="1" applyBorder="1"/>
    <xf numFmtId="43" fontId="20" fillId="3" borderId="7" xfId="0" applyNumberFormat="1" applyFont="1" applyFill="1" applyBorder="1"/>
    <xf numFmtId="0" fontId="23" fillId="2" borderId="2" xfId="0" applyFont="1" applyFill="1" applyBorder="1"/>
    <xf numFmtId="0" fontId="23" fillId="2" borderId="6" xfId="0" applyFont="1" applyFill="1" applyBorder="1"/>
    <xf numFmtId="0" fontId="20" fillId="0" borderId="2" xfId="0" applyFont="1" applyBorder="1"/>
    <xf numFmtId="0" fontId="20" fillId="0" borderId="6" xfId="0" applyFont="1" applyBorder="1"/>
    <xf numFmtId="0" fontId="20" fillId="0" borderId="3" xfId="0" applyFont="1" applyBorder="1"/>
    <xf numFmtId="0" fontId="20" fillId="0" borderId="13" xfId="0" applyFont="1" applyBorder="1"/>
    <xf numFmtId="44" fontId="20" fillId="0" borderId="3" xfId="0" applyNumberFormat="1" applyFont="1" applyBorder="1"/>
    <xf numFmtId="10" fontId="20" fillId="0" borderId="3" xfId="0" applyNumberFormat="1" applyFont="1" applyBorder="1"/>
    <xf numFmtId="44" fontId="20" fillId="4" borderId="3" xfId="0" applyNumberFormat="1" applyFont="1" applyFill="1" applyBorder="1"/>
    <xf numFmtId="44" fontId="20" fillId="4" borderId="11" xfId="2" applyFont="1" applyFill="1" applyBorder="1"/>
    <xf numFmtId="164" fontId="20" fillId="0" borderId="2" xfId="4" applyNumberFormat="1" applyFont="1" applyBorder="1"/>
    <xf numFmtId="164" fontId="20" fillId="0" borderId="5" xfId="4" applyNumberFormat="1" applyFont="1" applyBorder="1"/>
    <xf numFmtId="164" fontId="20" fillId="0" borderId="3" xfId="4" applyNumberFormat="1" applyFont="1" applyBorder="1"/>
    <xf numFmtId="0" fontId="23" fillId="2" borderId="4" xfId="4" applyFont="1" applyFill="1" applyBorder="1" applyAlignment="1">
      <alignment horizontal="left"/>
    </xf>
    <xf numFmtId="0" fontId="23" fillId="2" borderId="8" xfId="4" applyFont="1" applyFill="1" applyBorder="1" applyAlignment="1">
      <alignment horizontal="left"/>
    </xf>
    <xf numFmtId="0" fontId="20" fillId="0" borderId="2" xfId="4" applyFont="1" applyFill="1" applyBorder="1" applyAlignment="1" applyProtection="1">
      <alignment horizontal="left" vertical="center" wrapText="1"/>
      <protection locked="0"/>
    </xf>
    <xf numFmtId="167" fontId="20" fillId="0" borderId="2" xfId="2" applyNumberFormat="1" applyFont="1" applyFill="1" applyBorder="1" applyAlignment="1" applyProtection="1">
      <alignment horizontal="left" wrapText="1"/>
      <protection locked="0"/>
    </xf>
    <xf numFmtId="167" fontId="20" fillId="0" borderId="2" xfId="2" applyNumberFormat="1" applyFont="1" applyFill="1" applyBorder="1" applyAlignment="1" applyProtection="1">
      <alignment horizontal="center"/>
      <protection locked="0"/>
    </xf>
    <xf numFmtId="0" fontId="20" fillId="0" borderId="0" xfId="4" applyFont="1" applyBorder="1"/>
    <xf numFmtId="44" fontId="20" fillId="0" borderId="2" xfId="2" applyNumberFormat="1" applyFont="1" applyBorder="1"/>
    <xf numFmtId="0" fontId="23" fillId="2" borderId="2" xfId="4" applyFont="1" applyFill="1" applyBorder="1"/>
    <xf numFmtId="0" fontId="23" fillId="2" borderId="6" xfId="4" applyFont="1" applyFill="1" applyBorder="1"/>
    <xf numFmtId="44" fontId="20" fillId="0" borderId="7" xfId="4" applyNumberFormat="1" applyFont="1" applyBorder="1"/>
    <xf numFmtId="0" fontId="23" fillId="2" borderId="2" xfId="4" applyFont="1" applyFill="1" applyBorder="1" applyAlignment="1">
      <alignment horizontal="left"/>
    </xf>
    <xf numFmtId="167" fontId="20" fillId="0" borderId="2" xfId="2" applyNumberFormat="1" applyFont="1" applyFill="1" applyBorder="1" applyAlignment="1" applyProtection="1">
      <alignment horizontal="left"/>
      <protection locked="0"/>
    </xf>
    <xf numFmtId="44" fontId="20" fillId="4" borderId="2" xfId="2" applyFont="1" applyFill="1" applyBorder="1" applyAlignment="1">
      <alignment horizontal="left"/>
    </xf>
    <xf numFmtId="0" fontId="20" fillId="0" borderId="2" xfId="4" applyFont="1" applyBorder="1" applyAlignment="1">
      <alignment vertical="center" wrapText="1"/>
    </xf>
    <xf numFmtId="44" fontId="20" fillId="4" borderId="2" xfId="4" applyNumberFormat="1" applyFont="1" applyFill="1" applyBorder="1"/>
    <xf numFmtId="0" fontId="20" fillId="0" borderId="2" xfId="4" applyFont="1" applyBorder="1"/>
    <xf numFmtId="0" fontId="20" fillId="0" borderId="2" xfId="4" applyFont="1" applyBorder="1" applyAlignment="1">
      <alignment wrapText="1"/>
    </xf>
    <xf numFmtId="44" fontId="20" fillId="0" borderId="2" xfId="4" applyNumberFormat="1" applyFont="1" applyFill="1" applyBorder="1"/>
    <xf numFmtId="0" fontId="20" fillId="0" borderId="3" xfId="4" applyFont="1" applyFill="1" applyBorder="1" applyAlignment="1" applyProtection="1">
      <alignment horizontal="left" vertical="center" wrapText="1"/>
      <protection locked="0"/>
    </xf>
    <xf numFmtId="167" fontId="20" fillId="0" borderId="3" xfId="2" applyNumberFormat="1" applyFont="1" applyFill="1" applyBorder="1" applyAlignment="1" applyProtection="1">
      <alignment horizontal="left" wrapText="1"/>
      <protection locked="0"/>
    </xf>
    <xf numFmtId="167" fontId="20" fillId="0" borderId="3" xfId="2" applyNumberFormat="1" applyFont="1" applyFill="1" applyBorder="1" applyAlignment="1" applyProtection="1">
      <alignment horizontal="left"/>
      <protection locked="0"/>
    </xf>
    <xf numFmtId="44" fontId="20" fillId="4" borderId="3" xfId="2" applyFont="1" applyFill="1" applyBorder="1" applyAlignment="1">
      <alignment horizontal="left"/>
    </xf>
    <xf numFmtId="0" fontId="20" fillId="7" borderId="0" xfId="4" applyFont="1" applyFill="1"/>
    <xf numFmtId="0" fontId="20" fillId="7" borderId="0" xfId="0" applyFont="1" applyFill="1"/>
    <xf numFmtId="0" fontId="5" fillId="0" borderId="0" xfId="0" applyFont="1"/>
    <xf numFmtId="0" fontId="4" fillId="0" borderId="0" xfId="0" applyFont="1" applyBorder="1"/>
    <xf numFmtId="0" fontId="4" fillId="7" borderId="0" xfId="0" applyFont="1" applyFill="1"/>
    <xf numFmtId="164" fontId="4" fillId="0" borderId="0" xfId="0" applyNumberFormat="1" applyFont="1"/>
    <xf numFmtId="0" fontId="5" fillId="3" borderId="5" xfId="4" applyFont="1" applyFill="1" applyBorder="1"/>
    <xf numFmtId="44" fontId="4" fillId="3" borderId="5" xfId="4" applyNumberFormat="1" applyFont="1" applyFill="1" applyBorder="1"/>
    <xf numFmtId="164" fontId="4" fillId="3" borderId="5" xfId="4" applyNumberFormat="1" applyFont="1" applyFill="1" applyBorder="1"/>
    <xf numFmtId="43" fontId="4" fillId="3" borderId="5" xfId="4" applyNumberFormat="1" applyFont="1" applyFill="1" applyBorder="1" applyAlignment="1">
      <alignment horizontal="center" wrapText="1"/>
    </xf>
    <xf numFmtId="0" fontId="5" fillId="0" borderId="2" xfId="4" applyFont="1" applyBorder="1" applyAlignment="1">
      <alignment wrapText="1"/>
    </xf>
    <xf numFmtId="0" fontId="4" fillId="4" borderId="2" xfId="4" applyFont="1" applyFill="1" applyBorder="1" applyAlignment="1">
      <alignment horizontal="left" wrapText="1"/>
    </xf>
    <xf numFmtId="0" fontId="5" fillId="0" borderId="5" xfId="4" applyFont="1" applyBorder="1"/>
    <xf numFmtId="0" fontId="4" fillId="4" borderId="5" xfId="4" applyFont="1" applyFill="1" applyBorder="1" applyAlignment="1">
      <alignment horizontal="left" wrapText="1"/>
    </xf>
    <xf numFmtId="0" fontId="5" fillId="0" borderId="3" xfId="4" applyFont="1" applyBorder="1"/>
    <xf numFmtId="43" fontId="4" fillId="4" borderId="3" xfId="4" applyNumberFormat="1" applyFont="1" applyFill="1" applyBorder="1"/>
    <xf numFmtId="44" fontId="4" fillId="4" borderId="2" xfId="2" applyNumberFormat="1" applyFont="1" applyFill="1" applyBorder="1"/>
    <xf numFmtId="167" fontId="7" fillId="0" borderId="2" xfId="2" applyNumberFormat="1" applyFont="1" applyFill="1" applyBorder="1" applyAlignment="1" applyProtection="1">
      <alignment horizontal="left"/>
      <protection locked="0"/>
    </xf>
    <xf numFmtId="44" fontId="4" fillId="0" borderId="4" xfId="0" applyNumberFormat="1" applyFont="1" applyBorder="1"/>
    <xf numFmtId="44" fontId="4" fillId="4" borderId="4" xfId="0" applyNumberFormat="1" applyFont="1" applyFill="1" applyBorder="1"/>
    <xf numFmtId="0" fontId="5" fillId="4" borderId="0" xfId="0" applyFont="1" applyFill="1" applyAlignment="1">
      <alignment vertical="center" wrapText="1"/>
    </xf>
    <xf numFmtId="10" fontId="4" fillId="3" borderId="4" xfId="0" applyNumberFormat="1" applyFont="1" applyFill="1" applyBorder="1"/>
    <xf numFmtId="0" fontId="4" fillId="0" borderId="4" xfId="0" applyFont="1" applyBorder="1"/>
    <xf numFmtId="44" fontId="4" fillId="0" borderId="2" xfId="0" applyNumberFormat="1" applyFont="1" applyBorder="1" applyAlignment="1">
      <alignment horizontal="center"/>
    </xf>
    <xf numFmtId="0" fontId="23" fillId="2" borderId="6" xfId="4" applyFont="1" applyFill="1" applyBorder="1" applyAlignment="1">
      <alignment horizontal="left"/>
    </xf>
    <xf numFmtId="167" fontId="20" fillId="0" borderId="9" xfId="2" applyNumberFormat="1" applyFont="1" applyFill="1" applyBorder="1" applyAlignment="1" applyProtection="1">
      <alignment horizontal="center"/>
      <protection locked="0"/>
    </xf>
    <xf numFmtId="0" fontId="20" fillId="4" borderId="0" xfId="4" applyFont="1" applyFill="1" applyBorder="1"/>
    <xf numFmtId="0" fontId="20" fillId="4" borderId="2" xfId="4" applyFont="1" applyFill="1" applyBorder="1"/>
    <xf numFmtId="167" fontId="20" fillId="0" borderId="3" xfId="2" applyNumberFormat="1" applyFont="1" applyFill="1" applyBorder="1" applyAlignment="1" applyProtection="1">
      <alignment horizontal="center"/>
      <protection locked="0"/>
    </xf>
    <xf numFmtId="0" fontId="20" fillId="4" borderId="3" xfId="4" applyFont="1" applyFill="1" applyBorder="1"/>
    <xf numFmtId="0" fontId="4" fillId="7" borderId="0" xfId="0" applyFont="1" applyFill="1" applyBorder="1"/>
    <xf numFmtId="44" fontId="4" fillId="7" borderId="17" xfId="0" applyNumberFormat="1" applyFont="1" applyFill="1" applyBorder="1"/>
    <xf numFmtId="0" fontId="3" fillId="0" borderId="0" xfId="0" applyFont="1" applyAlignment="1">
      <alignment vertical="top" wrapText="1"/>
    </xf>
    <xf numFmtId="0" fontId="3" fillId="0" borderId="0" xfId="0" applyFont="1" applyAlignment="1">
      <alignment vertical="top"/>
    </xf>
    <xf numFmtId="0" fontId="0" fillId="0" borderId="0" xfId="0" applyAlignment="1">
      <alignment vertical="top"/>
    </xf>
    <xf numFmtId="44" fontId="0" fillId="0" borderId="0" xfId="3" applyFont="1" applyAlignment="1">
      <alignment vertical="top"/>
    </xf>
    <xf numFmtId="0" fontId="7" fillId="0" borderId="0" xfId="0" applyFont="1" applyAlignment="1">
      <alignment vertical="top"/>
    </xf>
    <xf numFmtId="0" fontId="18" fillId="0" borderId="0" xfId="0" applyFont="1" applyAlignment="1">
      <alignment vertical="center"/>
    </xf>
    <xf numFmtId="0" fontId="7" fillId="0" borderId="0" xfId="4" applyFont="1" applyBorder="1"/>
    <xf numFmtId="0" fontId="7" fillId="0" borderId="0" xfId="0" applyFont="1"/>
    <xf numFmtId="0" fontId="3" fillId="0" borderId="0" xfId="0" applyFont="1" applyAlignment="1">
      <alignment wrapText="1"/>
    </xf>
    <xf numFmtId="0" fontId="7" fillId="0" borderId="0" xfId="4" applyBorder="1"/>
    <xf numFmtId="0" fontId="1" fillId="0" borderId="0" xfId="4" applyFont="1" applyBorder="1"/>
    <xf numFmtId="0" fontId="4" fillId="7" borderId="21" xfId="0" applyFont="1" applyFill="1" applyBorder="1"/>
    <xf numFmtId="44" fontId="4" fillId="7" borderId="21" xfId="0" applyNumberFormat="1" applyFont="1" applyFill="1" applyBorder="1" applyAlignment="1">
      <alignment horizontal="center"/>
    </xf>
    <xf numFmtId="10" fontId="4" fillId="7" borderId="21" xfId="0" applyNumberFormat="1" applyFont="1" applyFill="1" applyBorder="1"/>
    <xf numFmtId="44" fontId="4" fillId="7" borderId="21" xfId="0" applyNumberFormat="1" applyFont="1" applyFill="1" applyBorder="1"/>
    <xf numFmtId="44" fontId="4" fillId="7" borderId="21" xfId="2" applyFont="1" applyFill="1" applyBorder="1"/>
    <xf numFmtId="10" fontId="4" fillId="7" borderId="17" xfId="0" applyNumberFormat="1" applyFont="1" applyFill="1" applyBorder="1"/>
    <xf numFmtId="44" fontId="4" fillId="7" borderId="17" xfId="2" applyFont="1" applyFill="1" applyBorder="1"/>
    <xf numFmtId="0" fontId="1" fillId="0" borderId="0" xfId="0" applyFont="1"/>
    <xf numFmtId="0" fontId="1" fillId="4" borderId="12" xfId="0" applyFont="1" applyFill="1" applyBorder="1" applyAlignment="1">
      <alignment vertical="center" wrapText="1"/>
    </xf>
    <xf numFmtId="44" fontId="4" fillId="4" borderId="5" xfId="2" applyFont="1" applyFill="1" applyBorder="1" applyProtection="1">
      <protection locked="0"/>
    </xf>
    <xf numFmtId="43" fontId="4" fillId="0" borderId="5" xfId="0" applyNumberFormat="1" applyFont="1" applyBorder="1" applyProtection="1">
      <protection locked="0"/>
    </xf>
    <xf numFmtId="43" fontId="4" fillId="0" borderId="1" xfId="0" applyNumberFormat="1" applyFont="1" applyBorder="1" applyProtection="1">
      <protection locked="0"/>
    </xf>
    <xf numFmtId="43" fontId="4" fillId="3" borderId="2" xfId="0" applyNumberFormat="1" applyFont="1" applyFill="1" applyBorder="1" applyProtection="1">
      <protection locked="0"/>
    </xf>
    <xf numFmtId="43" fontId="4" fillId="3" borderId="7" xfId="0" applyNumberFormat="1" applyFont="1" applyFill="1" applyBorder="1" applyProtection="1">
      <protection locked="0"/>
    </xf>
    <xf numFmtId="44" fontId="4" fillId="4" borderId="2" xfId="2" applyFont="1" applyFill="1" applyBorder="1" applyProtection="1">
      <protection locked="0"/>
    </xf>
    <xf numFmtId="44" fontId="4" fillId="4" borderId="7" xfId="2" applyFont="1" applyFill="1" applyBorder="1" applyProtection="1">
      <protection locked="0"/>
    </xf>
    <xf numFmtId="44" fontId="4" fillId="4" borderId="3" xfId="2" applyFont="1" applyFill="1" applyBorder="1" applyProtection="1">
      <protection locked="0"/>
    </xf>
    <xf numFmtId="8" fontId="0" fillId="0" borderId="0" xfId="0" applyNumberFormat="1"/>
    <xf numFmtId="0" fontId="5" fillId="2" borderId="5" xfId="0" applyFont="1" applyFill="1" applyBorder="1"/>
    <xf numFmtId="44" fontId="4" fillId="3" borderId="2" xfId="1" applyFont="1" applyFill="1" applyBorder="1"/>
    <xf numFmtId="44" fontId="4" fillId="3" borderId="7" xfId="1" applyFont="1" applyFill="1" applyBorder="1"/>
    <xf numFmtId="0" fontId="0" fillId="0" borderId="0" xfId="0" applyBorder="1"/>
    <xf numFmtId="0" fontId="5" fillId="4" borderId="0" xfId="0" applyFont="1" applyFill="1" applyBorder="1" applyAlignment="1">
      <alignment vertical="center" wrapText="1"/>
    </xf>
    <xf numFmtId="44" fontId="4" fillId="0" borderId="0" xfId="0" applyNumberFormat="1" applyFont="1" applyBorder="1"/>
    <xf numFmtId="10" fontId="4" fillId="7" borderId="0" xfId="0" applyNumberFormat="1" applyFont="1" applyFill="1" applyBorder="1"/>
    <xf numFmtId="44" fontId="4" fillId="7" borderId="0" xfId="0" applyNumberFormat="1" applyFont="1" applyFill="1" applyBorder="1"/>
    <xf numFmtId="44" fontId="4" fillId="7" borderId="0" xfId="1" applyFont="1" applyFill="1" applyBorder="1"/>
    <xf numFmtId="0" fontId="5" fillId="0" borderId="20" xfId="0" applyFont="1" applyBorder="1" applyAlignment="1">
      <alignment horizontal="center"/>
    </xf>
    <xf numFmtId="0" fontId="5" fillId="0" borderId="12" xfId="0" applyFont="1" applyBorder="1" applyAlignment="1">
      <alignment horizontal="center"/>
    </xf>
    <xf numFmtId="0" fontId="5" fillId="0" borderId="20" xfId="4" applyFont="1" applyBorder="1" applyAlignment="1">
      <alignment horizontal="center"/>
    </xf>
    <xf numFmtId="0" fontId="5" fillId="0" borderId="12" xfId="4" applyFont="1" applyBorder="1" applyAlignment="1">
      <alignment horizontal="center"/>
    </xf>
    <xf numFmtId="0" fontId="6" fillId="0" borderId="20" xfId="0" applyFont="1" applyBorder="1" applyAlignment="1">
      <alignment horizontal="center"/>
    </xf>
    <xf numFmtId="0" fontId="6" fillId="0" borderId="12" xfId="0" applyFont="1" applyBorder="1" applyAlignment="1">
      <alignment horizontal="center"/>
    </xf>
    <xf numFmtId="0" fontId="23" fillId="0" borderId="20" xfId="4" applyFont="1" applyBorder="1" applyAlignment="1">
      <alignment horizontal="center"/>
    </xf>
    <xf numFmtId="0" fontId="23" fillId="0" borderId="12" xfId="4" applyFont="1" applyBorder="1" applyAlignment="1">
      <alignment horizontal="center"/>
    </xf>
    <xf numFmtId="0" fontId="12" fillId="0" borderId="20" xfId="4" applyFont="1" applyFill="1" applyBorder="1" applyAlignment="1">
      <alignment horizontal="center"/>
    </xf>
    <xf numFmtId="0" fontId="12" fillId="0" borderId="12" xfId="4" applyFont="1" applyFill="1" applyBorder="1" applyAlignment="1">
      <alignment horizontal="center"/>
    </xf>
    <xf numFmtId="0" fontId="5" fillId="0" borderId="20" xfId="4" applyFont="1" applyFill="1" applyBorder="1" applyAlignment="1">
      <alignment horizontal="center"/>
    </xf>
    <xf numFmtId="0" fontId="5" fillId="0" borderId="1" xfId="4" applyFont="1" applyFill="1" applyBorder="1" applyAlignment="1">
      <alignment horizontal="center"/>
    </xf>
    <xf numFmtId="0" fontId="0" fillId="0" borderId="0" xfId="0" applyAlignment="1">
      <alignment horizontal="left" vertical="top" wrapText="1"/>
    </xf>
    <xf numFmtId="0" fontId="7" fillId="0" borderId="0" xfId="0" applyFont="1" applyAlignment="1">
      <alignment horizontal="left" vertical="top" wrapText="1"/>
    </xf>
    <xf numFmtId="0" fontId="5" fillId="0" borderId="1" xfId="4" applyFont="1" applyBorder="1" applyAlignment="1">
      <alignment horizontal="center"/>
    </xf>
    <xf numFmtId="0" fontId="23" fillId="0" borderId="20" xfId="0" applyFont="1" applyBorder="1" applyAlignment="1">
      <alignment horizontal="center"/>
    </xf>
    <xf numFmtId="0" fontId="23" fillId="0" borderId="12" xfId="0" applyFont="1" applyBorder="1" applyAlignment="1">
      <alignment horizontal="center"/>
    </xf>
  </cellXfs>
  <cellStyles count="6">
    <cellStyle name="Currency" xfId="1" builtinId="4"/>
    <cellStyle name="Currency 2" xfId="2"/>
    <cellStyle name="Currency 3" xfId="3"/>
    <cellStyle name="Normal" xfId="0" builtinId="0"/>
    <cellStyle name="Normal 2" xfId="4"/>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zoomScaleNormal="100" zoomScalePageLayoutView="95" workbookViewId="0"/>
  </sheetViews>
  <sheetFormatPr defaultRowHeight="15" x14ac:dyDescent="0.25"/>
  <cols>
    <col min="1" max="1" width="146.140625" style="15" customWidth="1"/>
    <col min="2" max="16384" width="9.140625" style="15"/>
  </cols>
  <sheetData>
    <row r="1" spans="1:1" ht="15.75" x14ac:dyDescent="0.25">
      <c r="A1" s="20" t="s">
        <v>15</v>
      </c>
    </row>
    <row r="2" spans="1:1" x14ac:dyDescent="0.25">
      <c r="A2" s="44"/>
    </row>
    <row r="3" spans="1:1" ht="31.5" x14ac:dyDescent="0.25">
      <c r="A3" s="45" t="s">
        <v>23</v>
      </c>
    </row>
    <row r="4" spans="1:1" ht="15.75" x14ac:dyDescent="0.25">
      <c r="A4" s="45"/>
    </row>
    <row r="5" spans="1:1" ht="31.5" x14ac:dyDescent="0.25">
      <c r="A5" s="43" t="s">
        <v>24</v>
      </c>
    </row>
    <row r="7" spans="1:1" x14ac:dyDescent="0.25">
      <c r="A7" s="15" t="s">
        <v>265</v>
      </c>
    </row>
    <row r="8" spans="1:1" x14ac:dyDescent="0.25">
      <c r="A8" s="429" t="s">
        <v>266</v>
      </c>
    </row>
    <row r="9" spans="1:1" x14ac:dyDescent="0.25">
      <c r="A9" s="429" t="s">
        <v>274</v>
      </c>
    </row>
    <row r="10" spans="1:1" x14ac:dyDescent="0.25">
      <c r="A10" s="429" t="s">
        <v>264</v>
      </c>
    </row>
    <row r="11" spans="1:1" s="431" customFormat="1" ht="12.75" x14ac:dyDescent="0.2">
      <c r="A11" s="441" t="s">
        <v>276</v>
      </c>
    </row>
    <row r="12" spans="1:1" x14ac:dyDescent="0.25">
      <c r="A12" s="429" t="s">
        <v>272</v>
      </c>
    </row>
    <row r="13" spans="1:1" x14ac:dyDescent="0.25">
      <c r="A13" s="429" t="s">
        <v>263</v>
      </c>
    </row>
    <row r="14" spans="1:1" ht="15.75" x14ac:dyDescent="0.25">
      <c r="A14" s="428"/>
    </row>
    <row r="15" spans="1:1" x14ac:dyDescent="0.25">
      <c r="A15" s="432" t="s">
        <v>267</v>
      </c>
    </row>
    <row r="16" spans="1:1" x14ac:dyDescent="0.25">
      <c r="A16" s="433" t="s">
        <v>271</v>
      </c>
    </row>
    <row r="17" spans="1:1" x14ac:dyDescent="0.25">
      <c r="A17" s="429" t="s">
        <v>275</v>
      </c>
    </row>
    <row r="18" spans="1:1" x14ac:dyDescent="0.25">
      <c r="A18" s="432" t="s">
        <v>268</v>
      </c>
    </row>
    <row r="19" spans="1:1" s="431" customFormat="1" ht="12.75" x14ac:dyDescent="0.2">
      <c r="A19" s="430" t="s">
        <v>269</v>
      </c>
    </row>
    <row r="20" spans="1:1" x14ac:dyDescent="0.25">
      <c r="A20" s="429" t="s">
        <v>273</v>
      </c>
    </row>
    <row r="21" spans="1:1" x14ac:dyDescent="0.25">
      <c r="A21" s="432" t="s">
        <v>270</v>
      </c>
    </row>
  </sheetData>
  <phoneticPr fontId="10" type="noConversion"/>
  <pageMargins left="0.7" right="0.7" top="0.75" bottom="0.75" header="0.3" footer="0.3"/>
  <pageSetup orientation="landscape" r:id="rId1"/>
  <headerFooter>
    <oddHeader>&amp;C&amp;"Times New Roman,Bold"&amp;14Xerox Printers Price Sheets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activeCell="H30" sqref="A1:H30"/>
    </sheetView>
  </sheetViews>
  <sheetFormatPr defaultRowHeight="12.75" x14ac:dyDescent="0.2"/>
  <cols>
    <col min="1" max="1" width="11.140625" customWidth="1"/>
    <col min="2" max="2" width="39.5703125" bestFit="1" customWidth="1"/>
    <col min="3" max="3" width="9.140625" customWidth="1"/>
    <col min="4" max="4" width="10.28515625" bestFit="1" customWidth="1"/>
    <col min="5" max="5" width="15.140625" bestFit="1" customWidth="1"/>
    <col min="6" max="8" width="18.5703125" bestFit="1" customWidth="1"/>
  </cols>
  <sheetData>
    <row r="1" spans="1:12" ht="15" x14ac:dyDescent="0.25">
      <c r="A1" s="103" t="s">
        <v>31</v>
      </c>
      <c r="B1" s="1"/>
      <c r="C1" s="2"/>
      <c r="D1" s="25"/>
      <c r="E1" s="2"/>
      <c r="F1" s="3"/>
      <c r="G1" s="3"/>
      <c r="H1" s="3"/>
    </row>
    <row r="2" spans="1:12" ht="13.5" thickBot="1" x14ac:dyDescent="0.25">
      <c r="A2" s="27" t="s">
        <v>14</v>
      </c>
      <c r="B2" s="42" t="s">
        <v>29</v>
      </c>
      <c r="C2" s="28"/>
      <c r="D2" s="28"/>
      <c r="E2" s="28"/>
      <c r="F2" s="29">
        <v>4.786E-2</v>
      </c>
      <c r="G2" s="29">
        <v>3.3730000000000003E-2</v>
      </c>
      <c r="H2" s="29">
        <v>2.6720000000000001E-2</v>
      </c>
    </row>
    <row r="3" spans="1:12" s="393" customFormat="1" ht="24.75" thickBot="1" x14ac:dyDescent="0.25">
      <c r="A3" s="7" t="s">
        <v>0</v>
      </c>
      <c r="B3" s="8" t="s">
        <v>1</v>
      </c>
      <c r="C3" s="9" t="s">
        <v>2</v>
      </c>
      <c r="D3" s="26" t="s">
        <v>4</v>
      </c>
      <c r="E3" s="71" t="s">
        <v>6</v>
      </c>
      <c r="F3" s="72" t="s">
        <v>7</v>
      </c>
      <c r="G3" s="72" t="s">
        <v>8</v>
      </c>
      <c r="H3" s="72" t="s">
        <v>9</v>
      </c>
    </row>
    <row r="4" spans="1:12" s="1" customFormat="1" ht="36.75" thickBot="1" x14ac:dyDescent="0.25">
      <c r="A4" s="298" t="s">
        <v>5</v>
      </c>
      <c r="B4" s="298"/>
      <c r="C4" s="2"/>
      <c r="D4" s="23"/>
      <c r="E4" s="89" t="s">
        <v>210</v>
      </c>
      <c r="F4" s="73" t="s">
        <v>211</v>
      </c>
      <c r="G4" s="73" t="s">
        <v>212</v>
      </c>
      <c r="H4" s="73" t="s">
        <v>213</v>
      </c>
    </row>
    <row r="5" spans="1:12" s="1" customFormat="1" ht="36.75" thickBot="1" x14ac:dyDescent="0.25">
      <c r="A5" s="39" t="s">
        <v>214</v>
      </c>
      <c r="B5" s="88" t="s">
        <v>292</v>
      </c>
      <c r="C5" s="13">
        <v>349</v>
      </c>
      <c r="D5" s="22">
        <f>1-(E5/C5)</f>
        <v>0.40687679083094552</v>
      </c>
      <c r="E5" s="90">
        <v>207</v>
      </c>
      <c r="F5" s="443">
        <v>11.58</v>
      </c>
      <c r="G5" s="443">
        <v>9.34</v>
      </c>
      <c r="H5" s="443">
        <v>8.34</v>
      </c>
    </row>
    <row r="6" spans="1:12" s="1" customFormat="1" thickBot="1" x14ac:dyDescent="0.25">
      <c r="A6" s="461" t="s">
        <v>3</v>
      </c>
      <c r="B6" s="462"/>
      <c r="C6" s="13"/>
      <c r="D6" s="22"/>
      <c r="E6" s="13"/>
      <c r="F6" s="444"/>
      <c r="G6" s="444"/>
      <c r="H6" s="445"/>
      <c r="I6" s="394"/>
      <c r="J6" s="394"/>
      <c r="K6" s="394"/>
      <c r="L6" s="394"/>
    </row>
    <row r="7" spans="1:12" s="1" customFormat="1" ht="12" x14ac:dyDescent="0.2">
      <c r="A7" s="16" t="s">
        <v>12</v>
      </c>
      <c r="B7" s="17"/>
      <c r="C7" s="34"/>
      <c r="D7" s="35"/>
      <c r="E7" s="34"/>
      <c r="F7" s="446"/>
      <c r="G7" s="446"/>
      <c r="H7" s="447"/>
    </row>
    <row r="8" spans="1:12" s="1" customFormat="1" ht="12" x14ac:dyDescent="0.2">
      <c r="A8" s="5" t="s">
        <v>215</v>
      </c>
      <c r="B8" s="12" t="s">
        <v>216</v>
      </c>
      <c r="C8" s="10">
        <v>125</v>
      </c>
      <c r="D8" s="21">
        <f>1-(E8/C8)</f>
        <v>0.17600000000000005</v>
      </c>
      <c r="E8" s="74">
        <v>103</v>
      </c>
      <c r="F8" s="448">
        <v>4.93</v>
      </c>
      <c r="G8" s="448">
        <v>3.47</v>
      </c>
      <c r="H8" s="449">
        <v>2.75</v>
      </c>
    </row>
    <row r="9" spans="1:12" s="1" customFormat="1" ht="12" x14ac:dyDescent="0.2">
      <c r="A9" s="18" t="s">
        <v>10</v>
      </c>
      <c r="B9" s="19"/>
      <c r="C9" s="34"/>
      <c r="D9" s="35"/>
      <c r="E9" s="34"/>
      <c r="F9" s="446"/>
      <c r="G9" s="446"/>
      <c r="H9" s="447"/>
    </row>
    <row r="10" spans="1:12" s="1" customFormat="1" ht="12" x14ac:dyDescent="0.2">
      <c r="A10" s="5" t="s">
        <v>217</v>
      </c>
      <c r="B10" s="12" t="s">
        <v>218</v>
      </c>
      <c r="C10" s="10">
        <v>579</v>
      </c>
      <c r="D10" s="21">
        <f>1-(E10/C10)</f>
        <v>0.7754749568221071</v>
      </c>
      <c r="E10" s="74">
        <v>130</v>
      </c>
      <c r="F10" s="448">
        <v>6.22</v>
      </c>
      <c r="G10" s="448">
        <v>4.38</v>
      </c>
      <c r="H10" s="449">
        <v>3.47</v>
      </c>
    </row>
    <row r="11" spans="1:12" s="1" customFormat="1" thickBot="1" x14ac:dyDescent="0.25">
      <c r="A11" s="6" t="s">
        <v>18</v>
      </c>
      <c r="B11" s="6" t="s">
        <v>19</v>
      </c>
      <c r="C11" s="33">
        <v>135</v>
      </c>
      <c r="D11" s="24">
        <f>1-(E11/C11)</f>
        <v>0</v>
      </c>
      <c r="E11" s="81">
        <v>135</v>
      </c>
      <c r="F11" s="450">
        <v>6.46</v>
      </c>
      <c r="G11" s="450">
        <v>4.55</v>
      </c>
      <c r="H11" s="450">
        <v>3.61</v>
      </c>
    </row>
    <row r="12" spans="1:12" s="395" customFormat="1" ht="12" x14ac:dyDescent="0.2">
      <c r="A12" s="434"/>
      <c r="B12" s="434"/>
      <c r="C12" s="435"/>
      <c r="D12" s="436"/>
      <c r="E12" s="437"/>
      <c r="F12" s="438"/>
      <c r="G12" s="438"/>
      <c r="H12" s="438"/>
    </row>
    <row r="13" spans="1:12" ht="15" x14ac:dyDescent="0.25">
      <c r="A13" s="103" t="s">
        <v>30</v>
      </c>
      <c r="B13" s="1"/>
      <c r="C13" s="2"/>
      <c r="D13" s="25"/>
      <c r="E13" s="2"/>
      <c r="F13" s="3"/>
      <c r="G13" s="3"/>
      <c r="H13" s="3"/>
    </row>
    <row r="14" spans="1:12" ht="13.5" thickBot="1" x14ac:dyDescent="0.25">
      <c r="A14" s="31" t="s">
        <v>14</v>
      </c>
      <c r="B14" s="41" t="s">
        <v>29</v>
      </c>
      <c r="C14" s="28"/>
      <c r="D14" s="28"/>
      <c r="E14" s="28"/>
      <c r="F14" s="29">
        <v>4.786E-2</v>
      </c>
      <c r="G14" s="29">
        <v>3.3730000000000003E-2</v>
      </c>
      <c r="H14" s="29">
        <v>2.6720000000000001E-2</v>
      </c>
    </row>
    <row r="15" spans="1:12" ht="36.75" thickBot="1" x14ac:dyDescent="0.25">
      <c r="A15" s="39" t="s">
        <v>32</v>
      </c>
      <c r="B15" s="88" t="s">
        <v>293</v>
      </c>
      <c r="C15" s="13">
        <v>299</v>
      </c>
      <c r="D15" s="22">
        <v>0.19197324414715722</v>
      </c>
      <c r="E15" s="90">
        <v>241.6</v>
      </c>
      <c r="F15" s="91">
        <v>13.56</v>
      </c>
      <c r="G15" s="91">
        <v>10.15</v>
      </c>
      <c r="H15" s="91">
        <v>8.4600000000000009</v>
      </c>
    </row>
    <row r="16" spans="1:12" ht="13.5" thickBot="1" x14ac:dyDescent="0.25">
      <c r="A16" s="461" t="s">
        <v>3</v>
      </c>
      <c r="B16" s="462"/>
      <c r="C16" s="13"/>
      <c r="D16" s="32"/>
      <c r="E16" s="13"/>
      <c r="F16" s="14"/>
      <c r="G16" s="14"/>
      <c r="H16" s="4"/>
    </row>
    <row r="17" spans="1:8" x14ac:dyDescent="0.2">
      <c r="A17" s="18" t="s">
        <v>10</v>
      </c>
      <c r="B17" s="19"/>
      <c r="C17" s="34"/>
      <c r="D17" s="40"/>
      <c r="E17" s="34"/>
      <c r="F17" s="36"/>
      <c r="G17" s="36"/>
      <c r="H17" s="37"/>
    </row>
    <row r="18" spans="1:8" ht="13.5" thickBot="1" x14ac:dyDescent="0.25">
      <c r="A18" s="6" t="s">
        <v>18</v>
      </c>
      <c r="B18" s="6" t="s">
        <v>19</v>
      </c>
      <c r="C18" s="11">
        <v>140</v>
      </c>
      <c r="D18" s="24">
        <v>0</v>
      </c>
      <c r="E18" s="81">
        <v>140</v>
      </c>
      <c r="F18" s="82">
        <v>6.7004000000000001</v>
      </c>
      <c r="G18" s="82">
        <v>4.7222000000000008</v>
      </c>
      <c r="H18" s="83">
        <v>3.7408000000000001</v>
      </c>
    </row>
    <row r="19" spans="1:8" x14ac:dyDescent="0.2">
      <c r="A19" s="1"/>
      <c r="B19" s="1"/>
      <c r="C19" s="2"/>
      <c r="D19" s="25"/>
      <c r="E19" s="2"/>
      <c r="F19" s="3"/>
      <c r="G19" s="3"/>
      <c r="H19" s="3"/>
    </row>
    <row r="20" spans="1:8" ht="13.5" thickBot="1" x14ac:dyDescent="0.25">
      <c r="A20" s="31" t="s">
        <v>14</v>
      </c>
      <c r="B20" s="41" t="s">
        <v>29</v>
      </c>
      <c r="C20" s="28"/>
      <c r="D20" s="28"/>
      <c r="E20" s="28"/>
      <c r="F20" s="29"/>
      <c r="G20" s="29"/>
      <c r="H20" s="29"/>
    </row>
    <row r="21" spans="1:8" ht="77.25" thickBot="1" x14ac:dyDescent="0.25">
      <c r="A21" s="39" t="s">
        <v>45</v>
      </c>
      <c r="B21" s="442" t="s">
        <v>294</v>
      </c>
      <c r="C21" s="13">
        <v>551.87</v>
      </c>
      <c r="D21" s="22">
        <v>0.26939315418486243</v>
      </c>
      <c r="E21" s="90">
        <v>403.2</v>
      </c>
      <c r="F21" s="91">
        <v>24.3</v>
      </c>
      <c r="G21" s="91">
        <v>18.600000000000001</v>
      </c>
      <c r="H21" s="91">
        <v>15.77</v>
      </c>
    </row>
    <row r="22" spans="1:8" ht="13.5" thickBot="1" x14ac:dyDescent="0.25">
      <c r="A22" s="461" t="s">
        <v>3</v>
      </c>
      <c r="B22" s="462"/>
      <c r="C22" s="13"/>
      <c r="D22" s="32"/>
      <c r="E22" s="13"/>
      <c r="F22" s="14"/>
      <c r="G22" s="14"/>
      <c r="H22" s="4"/>
    </row>
    <row r="23" spans="1:8" x14ac:dyDescent="0.2">
      <c r="A23" s="18" t="s">
        <v>10</v>
      </c>
      <c r="B23" s="19"/>
      <c r="C23" s="34"/>
      <c r="D23" s="40"/>
      <c r="E23" s="34"/>
      <c r="F23" s="36"/>
      <c r="G23" s="36"/>
      <c r="H23" s="37"/>
    </row>
    <row r="24" spans="1:8" ht="13.5" thickBot="1" x14ac:dyDescent="0.25">
      <c r="A24" s="6" t="s">
        <v>18</v>
      </c>
      <c r="B24" s="6" t="s">
        <v>19</v>
      </c>
      <c r="C24" s="11">
        <v>140</v>
      </c>
      <c r="D24" s="24">
        <v>0</v>
      </c>
      <c r="E24" s="81">
        <v>140</v>
      </c>
      <c r="F24" s="82">
        <v>6.7004000000000001</v>
      </c>
      <c r="G24" s="82">
        <v>4.7222000000000008</v>
      </c>
      <c r="H24" s="83">
        <v>3.7408000000000001</v>
      </c>
    </row>
    <row r="25" spans="1:8" ht="13.5" thickBot="1" x14ac:dyDescent="0.25"/>
    <row r="26" spans="1:8" ht="24.75" thickBot="1" x14ac:dyDescent="0.25">
      <c r="A26" s="47" t="s">
        <v>0</v>
      </c>
      <c r="B26" s="48" t="s">
        <v>1</v>
      </c>
      <c r="C26" s="49" t="s">
        <v>2</v>
      </c>
      <c r="D26" s="50" t="s">
        <v>4</v>
      </c>
      <c r="E26" s="76" t="s">
        <v>6</v>
      </c>
      <c r="F26" s="77" t="s">
        <v>7</v>
      </c>
      <c r="G26" s="77" t="s">
        <v>8</v>
      </c>
      <c r="H26" s="77" t="s">
        <v>9</v>
      </c>
    </row>
    <row r="27" spans="1:8" ht="24" x14ac:dyDescent="0.2">
      <c r="A27" s="105" t="s">
        <v>5</v>
      </c>
      <c r="B27" s="105"/>
      <c r="C27" s="62"/>
      <c r="D27" s="63"/>
      <c r="E27" s="62"/>
      <c r="F27" s="106" t="s">
        <v>20</v>
      </c>
      <c r="G27" s="106" t="s">
        <v>16</v>
      </c>
      <c r="H27" s="106" t="s">
        <v>17</v>
      </c>
    </row>
    <row r="28" spans="1:8" ht="48" x14ac:dyDescent="0.2">
      <c r="A28" s="107" t="s">
        <v>33</v>
      </c>
      <c r="B28" s="108" t="s">
        <v>295</v>
      </c>
      <c r="C28" s="109">
        <v>399</v>
      </c>
      <c r="D28" s="110">
        <v>0.192</v>
      </c>
      <c r="E28" s="111">
        <v>322.39999999999998</v>
      </c>
      <c r="F28" s="112">
        <v>20.43</v>
      </c>
      <c r="G28" s="112">
        <v>15.87</v>
      </c>
      <c r="H28" s="112">
        <v>13.61</v>
      </c>
    </row>
    <row r="29" spans="1:8" ht="60" x14ac:dyDescent="0.2">
      <c r="A29" s="107" t="s">
        <v>34</v>
      </c>
      <c r="B29" s="108" t="s">
        <v>296</v>
      </c>
      <c r="C29" s="109">
        <v>499</v>
      </c>
      <c r="D29" s="110">
        <v>0.192</v>
      </c>
      <c r="E29" s="111">
        <v>403.2</v>
      </c>
      <c r="F29" s="112">
        <v>24.3</v>
      </c>
      <c r="G29" s="112">
        <v>18.600000000000001</v>
      </c>
      <c r="H29" s="112">
        <v>15.77</v>
      </c>
    </row>
    <row r="30" spans="1:8" ht="13.5" thickBot="1" x14ac:dyDescent="0.25">
      <c r="A30" s="46" t="s">
        <v>18</v>
      </c>
      <c r="B30" s="46" t="s">
        <v>19</v>
      </c>
      <c r="C30" s="51">
        <v>140</v>
      </c>
      <c r="D30" s="57">
        <v>0</v>
      </c>
      <c r="E30" s="79">
        <v>140</v>
      </c>
      <c r="F30" s="86">
        <v>6.7</v>
      </c>
      <c r="G30" s="86">
        <v>4.72</v>
      </c>
      <c r="H30" s="87">
        <v>3.74</v>
      </c>
    </row>
  </sheetData>
  <mergeCells count="3">
    <mergeCell ref="A16:B16"/>
    <mergeCell ref="A22:B22"/>
    <mergeCell ref="A6:B6"/>
  </mergeCells>
  <pageMargins left="0.7" right="0.7" top="0.75" bottom="0.75" header="0.3" footer="0.3"/>
  <pageSetup scale="80" orientation="landscape" r:id="rId1"/>
  <headerFooter>
    <oddHeader>&amp;CSmall Workgroup</oddHeader>
    <oddFooter>&amp;Rver.X20201303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zoomScaleNormal="100" workbookViewId="0"/>
  </sheetViews>
  <sheetFormatPr defaultRowHeight="12.75" x14ac:dyDescent="0.2"/>
  <cols>
    <col min="1" max="1" width="11.140625" customWidth="1"/>
    <col min="2" max="2" width="42.85546875" customWidth="1"/>
    <col min="3" max="3" width="10" bestFit="1" customWidth="1"/>
    <col min="4" max="4" width="7.7109375" bestFit="1" customWidth="1"/>
    <col min="5" max="5" width="15" bestFit="1" customWidth="1"/>
    <col min="6" max="6" width="18.28515625" bestFit="1" customWidth="1"/>
    <col min="7" max="8" width="18.5703125" bestFit="1" customWidth="1"/>
  </cols>
  <sheetData>
    <row r="1" spans="1:8" s="1" customFormat="1" ht="15" x14ac:dyDescent="0.25">
      <c r="A1" s="103" t="s">
        <v>31</v>
      </c>
      <c r="C1" s="2"/>
      <c r="D1" s="25"/>
      <c r="E1" s="2"/>
      <c r="F1" s="3"/>
      <c r="G1" s="3"/>
      <c r="H1" s="3"/>
    </row>
    <row r="2" spans="1:8" s="1" customFormat="1" thickBot="1" x14ac:dyDescent="0.25">
      <c r="A2" s="31" t="s">
        <v>14</v>
      </c>
      <c r="B2" s="41" t="s">
        <v>22</v>
      </c>
      <c r="C2" s="2"/>
      <c r="D2" s="25"/>
      <c r="E2" s="2"/>
      <c r="F2" s="30">
        <v>4.786E-2</v>
      </c>
      <c r="G2" s="30">
        <v>3.3730000000000003E-2</v>
      </c>
      <c r="H2" s="30">
        <v>2.6720000000000001E-2</v>
      </c>
    </row>
    <row r="3" spans="1:8" ht="24.75" thickBot="1" x14ac:dyDescent="0.25">
      <c r="A3" s="7" t="s">
        <v>0</v>
      </c>
      <c r="B3" s="8" t="s">
        <v>1</v>
      </c>
      <c r="C3" s="9" t="s">
        <v>2</v>
      </c>
      <c r="D3" s="26" t="s">
        <v>4</v>
      </c>
      <c r="E3" s="71" t="s">
        <v>6</v>
      </c>
      <c r="F3" s="72" t="s">
        <v>7</v>
      </c>
      <c r="G3" s="72" t="s">
        <v>8</v>
      </c>
      <c r="H3" s="72" t="s">
        <v>9</v>
      </c>
    </row>
    <row r="4" spans="1:8" ht="24.75" thickBot="1" x14ac:dyDescent="0.25">
      <c r="A4" s="38" t="s">
        <v>5</v>
      </c>
      <c r="B4" s="38"/>
      <c r="C4" s="2"/>
      <c r="D4" s="23"/>
      <c r="E4" s="89" t="s">
        <v>46</v>
      </c>
      <c r="F4" s="73" t="s">
        <v>20</v>
      </c>
      <c r="G4" s="73" t="s">
        <v>47</v>
      </c>
      <c r="H4" s="73" t="s">
        <v>17</v>
      </c>
    </row>
    <row r="5" spans="1:8" ht="84.75" thickBot="1" x14ac:dyDescent="0.25">
      <c r="A5" s="39" t="s">
        <v>96</v>
      </c>
      <c r="B5" s="88" t="s">
        <v>287</v>
      </c>
      <c r="C5" s="13">
        <v>599</v>
      </c>
      <c r="D5" s="22">
        <v>0.40689999999999998</v>
      </c>
      <c r="E5" s="90">
        <v>355.27</v>
      </c>
      <c r="F5" s="91">
        <v>20</v>
      </c>
      <c r="G5" s="91">
        <v>14.98</v>
      </c>
      <c r="H5" s="91">
        <v>12.49</v>
      </c>
    </row>
    <row r="6" spans="1:8" ht="13.5" thickBot="1" x14ac:dyDescent="0.25">
      <c r="A6" s="465" t="s">
        <v>3</v>
      </c>
      <c r="B6" s="466"/>
      <c r="C6" s="13"/>
      <c r="D6" s="22"/>
      <c r="E6" s="13"/>
      <c r="F6" s="14"/>
      <c r="G6" s="14"/>
      <c r="H6" s="4"/>
    </row>
    <row r="7" spans="1:8" x14ac:dyDescent="0.2">
      <c r="A7" s="16" t="s">
        <v>12</v>
      </c>
      <c r="B7" s="17"/>
      <c r="C7" s="34"/>
      <c r="D7" s="35"/>
      <c r="E7" s="34"/>
      <c r="F7" s="36"/>
      <c r="G7" s="36"/>
      <c r="H7" s="37"/>
    </row>
    <row r="8" spans="1:8" x14ac:dyDescent="0.2">
      <c r="A8" s="5" t="s">
        <v>48</v>
      </c>
      <c r="B8" s="12" t="s">
        <v>49</v>
      </c>
      <c r="C8" s="10">
        <v>297</v>
      </c>
      <c r="D8" s="21">
        <v>0.30915824915824919</v>
      </c>
      <c r="E8" s="74">
        <v>205.18</v>
      </c>
      <c r="F8" s="75">
        <v>9.82</v>
      </c>
      <c r="G8" s="75">
        <v>6.92</v>
      </c>
      <c r="H8" s="80">
        <v>5.48</v>
      </c>
    </row>
    <row r="9" spans="1:8" x14ac:dyDescent="0.2">
      <c r="A9" s="18" t="s">
        <v>10</v>
      </c>
      <c r="B9" s="19"/>
      <c r="C9" s="34"/>
      <c r="D9" s="35"/>
      <c r="E9" s="34"/>
      <c r="F9" s="36"/>
      <c r="G9" s="36"/>
      <c r="H9" s="37"/>
    </row>
    <row r="10" spans="1:8" x14ac:dyDescent="0.2">
      <c r="A10" s="5" t="s">
        <v>50</v>
      </c>
      <c r="B10" s="12" t="s">
        <v>51</v>
      </c>
      <c r="C10" s="10">
        <v>715</v>
      </c>
      <c r="D10" s="21">
        <v>0.81190209790209789</v>
      </c>
      <c r="E10" s="74">
        <v>134.49</v>
      </c>
      <c r="F10" s="75">
        <v>6.44</v>
      </c>
      <c r="G10" s="75">
        <v>4.54</v>
      </c>
      <c r="H10" s="80">
        <v>3.59</v>
      </c>
    </row>
    <row r="11" spans="1:8" ht="13.5" thickBot="1" x14ac:dyDescent="0.25">
      <c r="A11" s="6" t="s">
        <v>18</v>
      </c>
      <c r="B11" s="6" t="s">
        <v>19</v>
      </c>
      <c r="C11" s="33">
        <v>135</v>
      </c>
      <c r="D11" s="24">
        <v>0</v>
      </c>
      <c r="E11" s="81">
        <v>135</v>
      </c>
      <c r="F11" s="82">
        <v>6.4611000000000001</v>
      </c>
      <c r="G11" s="82">
        <v>4.5535500000000004</v>
      </c>
      <c r="H11" s="82">
        <v>3.6072000000000002</v>
      </c>
    </row>
    <row r="12" spans="1:8" ht="15" x14ac:dyDescent="0.25">
      <c r="A12" s="103" t="s">
        <v>219</v>
      </c>
      <c r="B12" s="1"/>
      <c r="C12" s="2"/>
      <c r="D12" s="25"/>
      <c r="E12" s="2"/>
      <c r="F12" s="3"/>
      <c r="G12" s="3"/>
      <c r="H12" s="3"/>
    </row>
    <row r="13" spans="1:8" ht="15" x14ac:dyDescent="0.25">
      <c r="A13" s="103" t="s">
        <v>91</v>
      </c>
      <c r="B13" s="1"/>
      <c r="C13" s="2"/>
      <c r="D13" s="25"/>
      <c r="E13" s="2"/>
      <c r="F13" s="3"/>
      <c r="G13" s="3"/>
      <c r="H13" s="3"/>
    </row>
    <row r="14" spans="1:8" ht="13.5" thickBot="1" x14ac:dyDescent="0.25">
      <c r="A14" s="1"/>
      <c r="B14" s="1"/>
      <c r="C14" s="2"/>
      <c r="D14" s="25"/>
      <c r="E14" s="2"/>
      <c r="F14" s="3"/>
      <c r="G14" s="3"/>
      <c r="H14" s="3"/>
    </row>
    <row r="15" spans="1:8" ht="24.75" thickBot="1" x14ac:dyDescent="0.25">
      <c r="A15" s="47" t="s">
        <v>0</v>
      </c>
      <c r="B15" s="48" t="s">
        <v>1</v>
      </c>
      <c r="C15" s="49" t="s">
        <v>2</v>
      </c>
      <c r="D15" s="50" t="s">
        <v>4</v>
      </c>
      <c r="E15" s="76" t="s">
        <v>6</v>
      </c>
      <c r="F15" s="77" t="s">
        <v>7</v>
      </c>
      <c r="G15" s="77" t="s">
        <v>8</v>
      </c>
      <c r="H15" s="77" t="s">
        <v>9</v>
      </c>
    </row>
    <row r="16" spans="1:8" ht="24" x14ac:dyDescent="0.2">
      <c r="A16" s="105" t="s">
        <v>5</v>
      </c>
      <c r="B16" s="105"/>
      <c r="C16" s="62"/>
      <c r="D16" s="63"/>
      <c r="E16" s="62"/>
      <c r="F16" s="106" t="s">
        <v>20</v>
      </c>
      <c r="G16" s="106" t="s">
        <v>16</v>
      </c>
      <c r="H16" s="106" t="s">
        <v>17</v>
      </c>
    </row>
    <row r="17" spans="1:8" ht="60" x14ac:dyDescent="0.2">
      <c r="A17" s="107" t="s">
        <v>35</v>
      </c>
      <c r="B17" s="108" t="s">
        <v>288</v>
      </c>
      <c r="C17" s="109">
        <v>549</v>
      </c>
      <c r="D17" s="110">
        <v>0.40689999999999998</v>
      </c>
      <c r="E17" s="111">
        <v>325.61</v>
      </c>
      <c r="F17" s="112">
        <v>20.5</v>
      </c>
      <c r="G17" s="112">
        <v>15.98</v>
      </c>
      <c r="H17" s="112">
        <v>13.7</v>
      </c>
    </row>
    <row r="18" spans="1:8" ht="60.75" thickBot="1" x14ac:dyDescent="0.25">
      <c r="A18" s="107" t="s">
        <v>36</v>
      </c>
      <c r="B18" s="108" t="s">
        <v>289</v>
      </c>
      <c r="C18" s="109">
        <v>649</v>
      </c>
      <c r="D18" s="110">
        <v>0.40689999999999998</v>
      </c>
      <c r="E18" s="111">
        <v>384.92</v>
      </c>
      <c r="F18" s="112">
        <v>23.42</v>
      </c>
      <c r="G18" s="112">
        <v>17.98</v>
      </c>
      <c r="H18" s="112">
        <v>15.29</v>
      </c>
    </row>
    <row r="19" spans="1:8" x14ac:dyDescent="0.2">
      <c r="A19" s="52" t="s">
        <v>13</v>
      </c>
      <c r="B19" s="53"/>
      <c r="C19" s="62"/>
      <c r="D19" s="63"/>
      <c r="E19" s="64"/>
      <c r="F19" s="65"/>
      <c r="G19" s="65"/>
      <c r="H19" s="66"/>
    </row>
    <row r="20" spans="1:8" ht="25.5" x14ac:dyDescent="0.2">
      <c r="A20" s="61" t="s">
        <v>37</v>
      </c>
      <c r="B20" s="60" t="s">
        <v>38</v>
      </c>
      <c r="C20" s="59">
        <v>299</v>
      </c>
      <c r="D20" s="56">
        <v>0.2581</v>
      </c>
      <c r="E20" s="84">
        <v>221.81</v>
      </c>
      <c r="F20" s="78">
        <v>14.31</v>
      </c>
      <c r="G20" s="78">
        <v>10.09</v>
      </c>
      <c r="H20" s="85">
        <v>7.99</v>
      </c>
    </row>
    <row r="21" spans="1:8" x14ac:dyDescent="0.2">
      <c r="A21" s="54" t="s">
        <v>10</v>
      </c>
      <c r="B21" s="55"/>
      <c r="C21" s="67"/>
      <c r="D21" s="68"/>
      <c r="E21" s="67"/>
      <c r="F21" s="69"/>
      <c r="G21" s="69"/>
      <c r="H21" s="70"/>
    </row>
    <row r="22" spans="1:8" ht="38.25" x14ac:dyDescent="0.2">
      <c r="A22" s="58" t="s">
        <v>39</v>
      </c>
      <c r="B22" s="60" t="s">
        <v>41</v>
      </c>
      <c r="C22" s="59">
        <v>149</v>
      </c>
      <c r="D22" s="56">
        <v>0.25790000000000002</v>
      </c>
      <c r="E22" s="84">
        <v>110.58</v>
      </c>
      <c r="F22" s="78">
        <v>7.13</v>
      </c>
      <c r="G22" s="78">
        <v>5.03</v>
      </c>
      <c r="H22" s="78">
        <v>3.98</v>
      </c>
    </row>
    <row r="23" spans="1:8" ht="51" x14ac:dyDescent="0.2">
      <c r="A23" s="58" t="s">
        <v>40</v>
      </c>
      <c r="B23" s="60" t="s">
        <v>42</v>
      </c>
      <c r="C23" s="59">
        <v>349</v>
      </c>
      <c r="D23" s="56">
        <v>0.25790000000000002</v>
      </c>
      <c r="E23" s="84">
        <v>259</v>
      </c>
      <c r="F23" s="78">
        <v>16.7</v>
      </c>
      <c r="G23" s="78">
        <v>11.77</v>
      </c>
      <c r="H23" s="78">
        <v>9.33</v>
      </c>
    </row>
    <row r="24" spans="1:8" ht="25.5" x14ac:dyDescent="0.2">
      <c r="A24" s="58" t="s">
        <v>43</v>
      </c>
      <c r="B24" s="60" t="s">
        <v>44</v>
      </c>
      <c r="C24" s="59">
        <v>99</v>
      </c>
      <c r="D24" s="56">
        <v>0</v>
      </c>
      <c r="E24" s="84">
        <v>99</v>
      </c>
      <c r="F24" s="78">
        <v>4.74</v>
      </c>
      <c r="G24" s="78">
        <v>3.34</v>
      </c>
      <c r="H24" s="85">
        <v>2.65</v>
      </c>
    </row>
    <row r="25" spans="1:8" ht="13.5" thickBot="1" x14ac:dyDescent="0.25">
      <c r="A25" s="46" t="s">
        <v>18</v>
      </c>
      <c r="B25" s="113" t="s">
        <v>19</v>
      </c>
      <c r="C25" s="51">
        <v>140</v>
      </c>
      <c r="D25" s="57">
        <v>0</v>
      </c>
      <c r="E25" s="79">
        <v>140</v>
      </c>
      <c r="F25" s="86">
        <v>6.7</v>
      </c>
      <c r="G25" s="86">
        <v>4.72</v>
      </c>
      <c r="H25" s="87">
        <v>3.74</v>
      </c>
    </row>
    <row r="26" spans="1:8" s="1" customFormat="1" thickBot="1" x14ac:dyDescent="0.25">
      <c r="C26" s="2"/>
      <c r="D26" s="396"/>
      <c r="E26" s="2"/>
      <c r="F26" s="29">
        <v>4.786E-2</v>
      </c>
      <c r="G26" s="29">
        <v>3.3730000000000003E-2</v>
      </c>
      <c r="H26" s="29">
        <v>2.6720000000000001E-2</v>
      </c>
    </row>
    <row r="27" spans="1:8" s="1" customFormat="1" ht="24.75" thickBot="1" x14ac:dyDescent="0.25">
      <c r="A27" s="47" t="s">
        <v>0</v>
      </c>
      <c r="B27" s="48" t="s">
        <v>1</v>
      </c>
      <c r="C27" s="49" t="s">
        <v>2</v>
      </c>
      <c r="D27" s="50" t="s">
        <v>4</v>
      </c>
      <c r="E27" s="76" t="s">
        <v>6</v>
      </c>
      <c r="F27" s="77" t="s">
        <v>7</v>
      </c>
      <c r="G27" s="77" t="s">
        <v>8</v>
      </c>
      <c r="H27" s="77" t="s">
        <v>9</v>
      </c>
    </row>
    <row r="28" spans="1:8" s="1" customFormat="1" ht="24.75" thickBot="1" x14ac:dyDescent="0.25">
      <c r="A28" s="397" t="s">
        <v>5</v>
      </c>
      <c r="B28" s="397"/>
      <c r="C28" s="398"/>
      <c r="D28" s="399"/>
      <c r="E28" s="398"/>
      <c r="F28" s="400" t="s">
        <v>20</v>
      </c>
      <c r="G28" s="400" t="s">
        <v>16</v>
      </c>
      <c r="H28" s="400" t="s">
        <v>17</v>
      </c>
    </row>
    <row r="29" spans="1:8" s="1" customFormat="1" ht="48.75" thickBot="1" x14ac:dyDescent="0.25">
      <c r="A29" s="401" t="s">
        <v>220</v>
      </c>
      <c r="B29" s="402" t="s">
        <v>303</v>
      </c>
      <c r="C29" s="249">
        <v>699</v>
      </c>
      <c r="D29" s="56">
        <v>0.16600000000000001</v>
      </c>
      <c r="E29" s="265">
        <v>583</v>
      </c>
      <c r="F29" s="78">
        <v>30.39</v>
      </c>
      <c r="G29" s="78">
        <v>28.1</v>
      </c>
      <c r="H29" s="78">
        <v>25.6</v>
      </c>
    </row>
    <row r="30" spans="1:8" s="1" customFormat="1" thickBot="1" x14ac:dyDescent="0.25">
      <c r="A30" s="463" t="s">
        <v>3</v>
      </c>
      <c r="B30" s="464"/>
      <c r="C30" s="243">
        <v>699</v>
      </c>
      <c r="D30" s="278">
        <v>0.16600000000000001</v>
      </c>
      <c r="E30" s="253">
        <v>583</v>
      </c>
      <c r="F30" s="257">
        <v>30.39</v>
      </c>
      <c r="G30" s="257">
        <v>28.1</v>
      </c>
      <c r="H30" s="284">
        <v>25.6</v>
      </c>
    </row>
    <row r="31" spans="1:8" s="1" customFormat="1" ht="48.75" thickBot="1" x14ac:dyDescent="0.25">
      <c r="A31" s="403" t="s">
        <v>221</v>
      </c>
      <c r="B31" s="404" t="s">
        <v>290</v>
      </c>
      <c r="C31" s="251">
        <v>799</v>
      </c>
      <c r="D31" s="252">
        <v>0.16769999999999999</v>
      </c>
      <c r="E31" s="253">
        <v>665</v>
      </c>
      <c r="F31" s="257">
        <v>39.869999999999997</v>
      </c>
      <c r="G31" s="257">
        <v>32.31</v>
      </c>
      <c r="H31" s="257">
        <v>28.94</v>
      </c>
    </row>
    <row r="32" spans="1:8" s="1" customFormat="1" thickBot="1" x14ac:dyDescent="0.25">
      <c r="A32" s="463" t="s">
        <v>3</v>
      </c>
      <c r="B32" s="464"/>
      <c r="C32" s="251">
        <v>799</v>
      </c>
      <c r="D32" s="252">
        <v>0.16769999999999999</v>
      </c>
      <c r="E32" s="253">
        <v>665</v>
      </c>
      <c r="F32" s="257">
        <v>39.869999999999997</v>
      </c>
      <c r="G32" s="257">
        <v>32.31</v>
      </c>
      <c r="H32" s="257">
        <v>28.94</v>
      </c>
    </row>
    <row r="33" spans="1:8" s="1" customFormat="1" ht="48.75" thickBot="1" x14ac:dyDescent="0.25">
      <c r="A33" s="405" t="s">
        <v>222</v>
      </c>
      <c r="B33" s="402" t="s">
        <v>291</v>
      </c>
      <c r="C33" s="51">
        <v>1049</v>
      </c>
      <c r="D33" s="56">
        <v>0.1668</v>
      </c>
      <c r="E33" s="79">
        <v>874</v>
      </c>
      <c r="F33" s="406">
        <v>51.83</v>
      </c>
      <c r="G33" s="406">
        <v>40.75</v>
      </c>
      <c r="H33" s="406">
        <v>35.619999999999997</v>
      </c>
    </row>
    <row r="34" spans="1:8" s="1" customFormat="1" thickBot="1" x14ac:dyDescent="0.25">
      <c r="A34" s="463" t="s">
        <v>3</v>
      </c>
      <c r="B34" s="464"/>
      <c r="C34" s="51">
        <v>1049</v>
      </c>
      <c r="D34" s="252">
        <v>0.1668</v>
      </c>
      <c r="E34" s="79">
        <v>874</v>
      </c>
      <c r="F34" s="406">
        <v>51.83</v>
      </c>
      <c r="G34" s="406">
        <v>40.75</v>
      </c>
      <c r="H34" s="406">
        <v>35.619999999999997</v>
      </c>
    </row>
    <row r="35" spans="1:8" s="1" customFormat="1" ht="12" x14ac:dyDescent="0.2">
      <c r="A35" s="52" t="s">
        <v>13</v>
      </c>
      <c r="B35" s="53"/>
      <c r="C35" s="62"/>
      <c r="D35" s="63"/>
      <c r="E35" s="64"/>
      <c r="F35" s="65"/>
      <c r="G35" s="65"/>
      <c r="H35" s="66"/>
    </row>
    <row r="36" spans="1:8" s="1" customFormat="1" x14ac:dyDescent="0.2">
      <c r="A36" s="61" t="s">
        <v>223</v>
      </c>
      <c r="B36" s="60" t="s">
        <v>224</v>
      </c>
      <c r="C36" s="59">
        <v>300</v>
      </c>
      <c r="D36" s="56">
        <v>0.2833</v>
      </c>
      <c r="E36" s="84">
        <v>215</v>
      </c>
      <c r="F36" s="78">
        <v>10.29</v>
      </c>
      <c r="G36" s="407">
        <v>7.25</v>
      </c>
      <c r="H36" s="85">
        <v>5.74</v>
      </c>
    </row>
    <row r="37" spans="1:8" s="1" customFormat="1" x14ac:dyDescent="0.2">
      <c r="A37" s="58" t="s">
        <v>225</v>
      </c>
      <c r="B37" s="408" t="s">
        <v>226</v>
      </c>
      <c r="C37" s="59">
        <v>199</v>
      </c>
      <c r="D37" s="56">
        <v>0.28139999999999998</v>
      </c>
      <c r="E37" s="84">
        <v>143</v>
      </c>
      <c r="F37" s="78">
        <v>6.84</v>
      </c>
      <c r="G37" s="407">
        <v>4.82</v>
      </c>
      <c r="H37" s="85">
        <v>3.82</v>
      </c>
    </row>
    <row r="38" spans="1:8" s="1" customFormat="1" x14ac:dyDescent="0.2">
      <c r="A38" s="58" t="s">
        <v>227</v>
      </c>
      <c r="B38" s="408" t="s">
        <v>228</v>
      </c>
      <c r="C38" s="59">
        <v>150</v>
      </c>
      <c r="D38" s="56">
        <v>0.4</v>
      </c>
      <c r="E38" s="84">
        <v>90</v>
      </c>
      <c r="F38" s="78">
        <v>4.3099999999999996</v>
      </c>
      <c r="G38" s="407">
        <v>3.04</v>
      </c>
      <c r="H38" s="85">
        <v>2.4</v>
      </c>
    </row>
    <row r="39" spans="1:8" s="1" customFormat="1" ht="12" x14ac:dyDescent="0.2">
      <c r="A39" s="54" t="s">
        <v>10</v>
      </c>
      <c r="B39" s="55"/>
      <c r="C39" s="67"/>
      <c r="D39" s="68"/>
      <c r="E39" s="67"/>
      <c r="F39" s="69"/>
      <c r="G39" s="69"/>
      <c r="H39" s="70"/>
    </row>
    <row r="40" spans="1:8" s="1" customFormat="1" x14ac:dyDescent="0.2">
      <c r="A40" s="58" t="s">
        <v>127</v>
      </c>
      <c r="B40" s="408" t="s">
        <v>229</v>
      </c>
      <c r="C40" s="59">
        <v>719</v>
      </c>
      <c r="D40" s="56">
        <v>0.61750000000000005</v>
      </c>
      <c r="E40" s="84">
        <v>275</v>
      </c>
      <c r="F40" s="78">
        <v>13.16</v>
      </c>
      <c r="G40" s="407">
        <v>9.2799999999999994</v>
      </c>
      <c r="H40" s="78">
        <v>7.35</v>
      </c>
    </row>
    <row r="41" spans="1:8" s="1" customFormat="1" x14ac:dyDescent="0.2">
      <c r="A41" s="58" t="s">
        <v>230</v>
      </c>
      <c r="B41" s="408" t="s">
        <v>231</v>
      </c>
      <c r="C41" s="59">
        <v>299</v>
      </c>
      <c r="D41" s="56">
        <v>0.311</v>
      </c>
      <c r="E41" s="84">
        <v>206</v>
      </c>
      <c r="F41" s="78">
        <v>9.86</v>
      </c>
      <c r="G41" s="407">
        <v>6.95</v>
      </c>
      <c r="H41" s="78">
        <v>5.5</v>
      </c>
    </row>
    <row r="42" spans="1:8" s="1" customFormat="1" x14ac:dyDescent="0.2">
      <c r="A42" s="58" t="s">
        <v>26</v>
      </c>
      <c r="B42" s="408" t="s">
        <v>232</v>
      </c>
      <c r="C42" s="59">
        <v>219</v>
      </c>
      <c r="D42" s="56">
        <v>0.26029999999999998</v>
      </c>
      <c r="E42" s="84">
        <v>162</v>
      </c>
      <c r="F42" s="78">
        <v>7.75</v>
      </c>
      <c r="G42" s="407">
        <v>5.46</v>
      </c>
      <c r="H42" s="85">
        <v>4.33</v>
      </c>
    </row>
    <row r="43" spans="1:8" s="1" customFormat="1" x14ac:dyDescent="0.2">
      <c r="A43" s="58" t="s">
        <v>233</v>
      </c>
      <c r="B43" s="408" t="s">
        <v>234</v>
      </c>
      <c r="C43" s="59">
        <v>499</v>
      </c>
      <c r="D43" s="56">
        <v>0.63129999999999997</v>
      </c>
      <c r="E43" s="84">
        <v>184</v>
      </c>
      <c r="F43" s="78">
        <v>8.81</v>
      </c>
      <c r="G43" s="407">
        <v>6.21</v>
      </c>
      <c r="H43" s="85">
        <v>4.92</v>
      </c>
    </row>
    <row r="44" spans="1:8" s="1" customFormat="1" thickBot="1" x14ac:dyDescent="0.25">
      <c r="A44" s="46" t="s">
        <v>18</v>
      </c>
      <c r="B44" s="46" t="s">
        <v>19</v>
      </c>
      <c r="C44" s="51">
        <v>140</v>
      </c>
      <c r="D44" s="57">
        <v>0</v>
      </c>
      <c r="E44" s="79">
        <v>140</v>
      </c>
      <c r="F44" s="86">
        <v>6.7</v>
      </c>
      <c r="G44" s="86">
        <v>4.72</v>
      </c>
      <c r="H44" s="87">
        <v>3.74</v>
      </c>
    </row>
  </sheetData>
  <mergeCells count="4">
    <mergeCell ref="A30:B30"/>
    <mergeCell ref="A32:B32"/>
    <mergeCell ref="A34:B34"/>
    <mergeCell ref="A6:B6"/>
  </mergeCells>
  <pageMargins left="0.7" right="0.7" top="0.75" bottom="0.75" header="0.3" footer="0.3"/>
  <pageSetup scale="80" orientation="landscape" r:id="rId1"/>
  <headerFooter>
    <oddHeader>&amp;CMedium Workgroup</oddHeader>
    <oddFooter>&amp;Rver.X20201303</oddFooter>
  </headerFooter>
  <rowBreaks count="2" manualBreakCount="2">
    <brk id="13" max="16383" man="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
  <sheetViews>
    <sheetView topLeftCell="A114" zoomScaleNormal="100" workbookViewId="0">
      <selection activeCell="H120" sqref="A1:H120"/>
    </sheetView>
  </sheetViews>
  <sheetFormatPr defaultRowHeight="12.75" x14ac:dyDescent="0.2"/>
  <cols>
    <col min="1" max="1" width="12.85546875" customWidth="1"/>
    <col min="2" max="2" width="55.42578125" bestFit="1" customWidth="1"/>
    <col min="3" max="3" width="10" bestFit="1" customWidth="1"/>
    <col min="4" max="4" width="7" bestFit="1" customWidth="1"/>
    <col min="5" max="5" width="13.7109375" bestFit="1" customWidth="1"/>
    <col min="6" max="8" width="13.140625" bestFit="1" customWidth="1"/>
  </cols>
  <sheetData>
    <row r="1" spans="1:8" ht="15" x14ac:dyDescent="0.25">
      <c r="A1" s="103" t="s">
        <v>31</v>
      </c>
    </row>
    <row r="2" spans="1:8" s="421" customFormat="1" thickBot="1" x14ac:dyDescent="0.25">
      <c r="C2" s="422"/>
      <c r="D2" s="439"/>
      <c r="E2" s="422"/>
      <c r="F2" s="440"/>
      <c r="G2" s="440"/>
      <c r="H2" s="440"/>
    </row>
    <row r="3" spans="1:8" ht="24.75" thickBot="1" x14ac:dyDescent="0.25">
      <c r="A3" s="114" t="s">
        <v>0</v>
      </c>
      <c r="B3" s="115" t="s">
        <v>1</v>
      </c>
      <c r="C3" s="116" t="s">
        <v>2</v>
      </c>
      <c r="D3" s="117" t="s">
        <v>4</v>
      </c>
      <c r="E3" s="118" t="s">
        <v>6</v>
      </c>
      <c r="F3" s="119" t="s">
        <v>7</v>
      </c>
      <c r="G3" s="119" t="s">
        <v>8</v>
      </c>
      <c r="H3" s="119" t="s">
        <v>9</v>
      </c>
    </row>
    <row r="4" spans="1:8" ht="24.75" thickBot="1" x14ac:dyDescent="0.25">
      <c r="A4" s="120" t="s">
        <v>5</v>
      </c>
      <c r="B4" s="120"/>
      <c r="C4" s="121"/>
      <c r="D4" s="122"/>
      <c r="E4" s="123"/>
      <c r="F4" s="124" t="s">
        <v>20</v>
      </c>
      <c r="G4" s="124" t="s">
        <v>16</v>
      </c>
      <c r="H4" s="124" t="s">
        <v>17</v>
      </c>
    </row>
    <row r="5" spans="1:8" ht="39" thickBot="1" x14ac:dyDescent="0.25">
      <c r="A5" s="125" t="s">
        <v>52</v>
      </c>
      <c r="B5" s="126" t="s">
        <v>280</v>
      </c>
      <c r="C5" s="127">
        <v>1299</v>
      </c>
      <c r="D5" s="128">
        <v>0.33529999999999999</v>
      </c>
      <c r="E5" s="127">
        <v>863.44530000000009</v>
      </c>
      <c r="F5" s="129">
        <v>49.32</v>
      </c>
      <c r="G5" s="129">
        <v>37.119999999999997</v>
      </c>
      <c r="H5" s="129">
        <v>31.07</v>
      </c>
    </row>
    <row r="6" spans="1:8" ht="13.5" thickBot="1" x14ac:dyDescent="0.25">
      <c r="A6" s="471" t="s">
        <v>3</v>
      </c>
      <c r="B6" s="472"/>
      <c r="C6" s="130">
        <v>1299</v>
      </c>
      <c r="D6" s="131">
        <v>0.33529999999999999</v>
      </c>
      <c r="E6" s="132">
        <v>863.44530000000009</v>
      </c>
      <c r="F6" s="133">
        <v>49.32</v>
      </c>
      <c r="G6" s="133">
        <v>37.119999999999997</v>
      </c>
      <c r="H6" s="133">
        <v>31.07</v>
      </c>
    </row>
    <row r="7" spans="1:8" ht="36.75" thickBot="1" x14ac:dyDescent="0.25">
      <c r="A7" s="104" t="s">
        <v>53</v>
      </c>
      <c r="B7" s="134" t="s">
        <v>281</v>
      </c>
      <c r="C7" s="130">
        <v>1549</v>
      </c>
      <c r="D7" s="131">
        <v>0.33460000000000001</v>
      </c>
      <c r="E7" s="130">
        <v>1030.7046</v>
      </c>
      <c r="F7" s="135">
        <v>57.33</v>
      </c>
      <c r="G7" s="135">
        <v>42.77</v>
      </c>
      <c r="H7" s="135">
        <v>35.54</v>
      </c>
    </row>
    <row r="8" spans="1:8" ht="13.5" thickBot="1" x14ac:dyDescent="0.25">
      <c r="A8" s="471" t="s">
        <v>3</v>
      </c>
      <c r="B8" s="472"/>
      <c r="C8" s="130">
        <v>1549</v>
      </c>
      <c r="D8" s="131">
        <v>0.33460000000000001</v>
      </c>
      <c r="E8" s="132">
        <v>1030.7046</v>
      </c>
      <c r="F8" s="136">
        <v>57.33</v>
      </c>
      <c r="G8" s="136">
        <v>42.77</v>
      </c>
      <c r="H8" s="136">
        <v>35.54</v>
      </c>
    </row>
    <row r="9" spans="1:8" ht="36.75" thickBot="1" x14ac:dyDescent="0.25">
      <c r="A9" s="137" t="s">
        <v>54</v>
      </c>
      <c r="B9" s="138" t="s">
        <v>282</v>
      </c>
      <c r="C9" s="127">
        <v>1599</v>
      </c>
      <c r="D9" s="128">
        <v>0.33579999999999999</v>
      </c>
      <c r="E9" s="127">
        <v>1062.0558000000001</v>
      </c>
      <c r="F9" s="139">
        <v>58.83</v>
      </c>
      <c r="G9" s="129">
        <v>43.82</v>
      </c>
      <c r="H9" s="129">
        <v>31.38</v>
      </c>
    </row>
    <row r="10" spans="1:8" ht="13.5" thickBot="1" x14ac:dyDescent="0.25">
      <c r="A10" s="471" t="s">
        <v>3</v>
      </c>
      <c r="B10" s="472"/>
      <c r="C10" s="130">
        <v>1599</v>
      </c>
      <c r="D10" s="131">
        <v>0.33579999999999999</v>
      </c>
      <c r="E10" s="132">
        <v>1062.0558000000001</v>
      </c>
      <c r="F10" s="136">
        <v>58.83</v>
      </c>
      <c r="G10" s="133">
        <v>43.82</v>
      </c>
      <c r="H10" s="133">
        <v>31.38</v>
      </c>
    </row>
    <row r="11" spans="1:8" ht="36.75" thickBot="1" x14ac:dyDescent="0.25">
      <c r="A11" s="137" t="s">
        <v>55</v>
      </c>
      <c r="B11" s="138" t="s">
        <v>283</v>
      </c>
      <c r="C11" s="127">
        <v>1849</v>
      </c>
      <c r="D11" s="128">
        <v>0.33579999999999999</v>
      </c>
      <c r="E11" s="127">
        <v>1228.1058</v>
      </c>
      <c r="F11" s="139">
        <v>66.78</v>
      </c>
      <c r="G11" s="129">
        <v>49.42</v>
      </c>
      <c r="H11" s="129">
        <v>40.82</v>
      </c>
    </row>
    <row r="12" spans="1:8" ht="13.5" thickBot="1" x14ac:dyDescent="0.25">
      <c r="A12" s="471" t="s">
        <v>3</v>
      </c>
      <c r="B12" s="472"/>
      <c r="C12" s="130">
        <v>1849</v>
      </c>
      <c r="D12" s="131">
        <v>0.33579999999999999</v>
      </c>
      <c r="E12" s="132">
        <v>1228.1058</v>
      </c>
      <c r="F12" s="136">
        <v>66.78</v>
      </c>
      <c r="G12" s="133">
        <v>49.42</v>
      </c>
      <c r="H12" s="133">
        <v>40.82</v>
      </c>
    </row>
    <row r="13" spans="1:8" x14ac:dyDescent="0.2">
      <c r="A13" s="140" t="s">
        <v>12</v>
      </c>
      <c r="B13" s="141"/>
      <c r="C13" s="142"/>
      <c r="D13" s="142"/>
      <c r="E13" s="142"/>
      <c r="F13" s="142"/>
      <c r="G13" s="142"/>
      <c r="H13" s="143"/>
    </row>
    <row r="14" spans="1:8" x14ac:dyDescent="0.2">
      <c r="A14" s="144" t="s">
        <v>56</v>
      </c>
      <c r="B14" s="145" t="s">
        <v>57</v>
      </c>
      <c r="C14" s="127">
        <v>250</v>
      </c>
      <c r="D14" s="128">
        <v>0.40129999999999999</v>
      </c>
      <c r="E14" s="146">
        <v>149.67500000000001</v>
      </c>
      <c r="F14" s="147">
        <v>7.16</v>
      </c>
      <c r="G14" s="147">
        <v>5.05</v>
      </c>
      <c r="H14" s="148">
        <v>4</v>
      </c>
    </row>
    <row r="15" spans="1:8" x14ac:dyDescent="0.2">
      <c r="A15" s="95" t="s">
        <v>62</v>
      </c>
      <c r="B15" s="93" t="s">
        <v>63</v>
      </c>
      <c r="C15" s="97">
        <v>750</v>
      </c>
      <c r="D15" s="128">
        <v>0.62450000000000006</v>
      </c>
      <c r="E15" s="149">
        <v>281.62499999999994</v>
      </c>
      <c r="F15" s="147">
        <v>13.48</v>
      </c>
      <c r="G15" s="147">
        <v>9.5</v>
      </c>
      <c r="H15" s="147">
        <v>7.53</v>
      </c>
    </row>
    <row r="16" spans="1:8" x14ac:dyDescent="0.2">
      <c r="A16" s="140" t="s">
        <v>25</v>
      </c>
      <c r="B16" s="141"/>
      <c r="C16" s="141"/>
      <c r="D16" s="141"/>
      <c r="E16" s="141"/>
      <c r="F16" s="141"/>
      <c r="G16" s="141"/>
      <c r="H16" s="140"/>
    </row>
    <row r="17" spans="1:9" x14ac:dyDescent="0.2">
      <c r="A17" s="145" t="s">
        <v>60</v>
      </c>
      <c r="B17" s="150" t="s">
        <v>61</v>
      </c>
      <c r="C17" s="127">
        <v>499</v>
      </c>
      <c r="D17" s="128">
        <v>0.27760000000000001</v>
      </c>
      <c r="E17" s="146">
        <v>360.4776</v>
      </c>
      <c r="F17" s="147">
        <v>17.25</v>
      </c>
      <c r="G17" s="147">
        <v>12.16</v>
      </c>
      <c r="H17" s="148">
        <v>9.6300000000000008</v>
      </c>
    </row>
    <row r="18" spans="1:9" x14ac:dyDescent="0.2">
      <c r="A18" s="145" t="s">
        <v>58</v>
      </c>
      <c r="B18" s="161" t="s">
        <v>59</v>
      </c>
      <c r="C18" s="162">
        <v>499</v>
      </c>
      <c r="D18" s="158">
        <v>0.24360000000000001</v>
      </c>
      <c r="E18" s="159">
        <v>377.4436</v>
      </c>
      <c r="F18" s="160">
        <v>18.059999999999999</v>
      </c>
      <c r="G18" s="160">
        <v>12.73</v>
      </c>
      <c r="H18" s="148">
        <v>10.09</v>
      </c>
    </row>
    <row r="19" spans="1:9" ht="12" customHeight="1" x14ac:dyDescent="0.2">
      <c r="A19" s="151" t="s">
        <v>11</v>
      </c>
      <c r="B19" s="152"/>
      <c r="C19" s="152"/>
      <c r="D19" s="152"/>
      <c r="E19" s="152"/>
      <c r="F19" s="152"/>
      <c r="G19" s="152"/>
      <c r="H19" s="151"/>
    </row>
    <row r="20" spans="1:9" x14ac:dyDescent="0.2">
      <c r="A20" s="145" t="s">
        <v>64</v>
      </c>
      <c r="B20" s="150" t="s">
        <v>65</v>
      </c>
      <c r="C20" s="127">
        <v>399</v>
      </c>
      <c r="D20" s="128">
        <v>0.63029999999999997</v>
      </c>
      <c r="E20" s="146">
        <v>147.5103</v>
      </c>
      <c r="F20" s="147">
        <v>7.06</v>
      </c>
      <c r="G20" s="147">
        <v>4.9800000000000004</v>
      </c>
      <c r="H20" s="148">
        <v>3.94</v>
      </c>
    </row>
    <row r="21" spans="1:9" x14ac:dyDescent="0.2">
      <c r="A21" s="151" t="s">
        <v>10</v>
      </c>
      <c r="B21" s="152"/>
      <c r="C21" s="152"/>
      <c r="D21" s="152"/>
      <c r="E21" s="152"/>
      <c r="F21" s="152"/>
      <c r="G21" s="152"/>
      <c r="H21" s="151"/>
    </row>
    <row r="22" spans="1:9" x14ac:dyDescent="0.2">
      <c r="A22" s="144" t="s">
        <v>18</v>
      </c>
      <c r="B22" s="153" t="s">
        <v>19</v>
      </c>
      <c r="C22" s="154">
        <v>160</v>
      </c>
      <c r="D22" s="128">
        <v>0</v>
      </c>
      <c r="E22" s="147">
        <v>160</v>
      </c>
      <c r="F22" s="147">
        <v>7.66</v>
      </c>
      <c r="G22" s="147">
        <v>5.4</v>
      </c>
      <c r="H22" s="147">
        <v>4.28</v>
      </c>
    </row>
    <row r="23" spans="1:9" x14ac:dyDescent="0.2">
      <c r="A23" s="144" t="s">
        <v>66</v>
      </c>
      <c r="B23" s="153" t="s">
        <v>21</v>
      </c>
      <c r="C23" s="127">
        <v>719</v>
      </c>
      <c r="D23" s="128">
        <v>0.69279999999999997</v>
      </c>
      <c r="E23" s="146">
        <v>220.8768</v>
      </c>
      <c r="F23" s="147">
        <v>10.57</v>
      </c>
      <c r="G23" s="147">
        <v>7.45</v>
      </c>
      <c r="H23" s="148">
        <v>5.9</v>
      </c>
    </row>
    <row r="24" spans="1:9" x14ac:dyDescent="0.2">
      <c r="A24" s="144" t="s">
        <v>67</v>
      </c>
      <c r="B24" s="153" t="s">
        <v>68</v>
      </c>
      <c r="C24" s="127">
        <v>199</v>
      </c>
      <c r="D24" s="128">
        <v>0.6794</v>
      </c>
      <c r="E24" s="146">
        <v>63.799399999999991</v>
      </c>
      <c r="F24" s="147">
        <v>3.05</v>
      </c>
      <c r="G24" s="147">
        <v>2.15</v>
      </c>
      <c r="H24" s="148">
        <v>1.7</v>
      </c>
    </row>
    <row r="25" spans="1:9" ht="13.5" thickBot="1" x14ac:dyDescent="0.25">
      <c r="A25" s="96" t="s">
        <v>69</v>
      </c>
      <c r="B25" s="94" t="s">
        <v>70</v>
      </c>
      <c r="C25" s="98">
        <v>199</v>
      </c>
      <c r="D25" s="155">
        <v>0.61750000000000005</v>
      </c>
      <c r="E25" s="156">
        <v>76.117499999999993</v>
      </c>
      <c r="F25" s="157">
        <v>3.64</v>
      </c>
      <c r="G25" s="157">
        <v>2.57</v>
      </c>
      <c r="H25" s="157">
        <v>2.0299999999999998</v>
      </c>
    </row>
    <row r="26" spans="1:9" s="421" customFormat="1" thickBot="1" x14ac:dyDescent="0.25">
      <c r="A26" s="434"/>
      <c r="B26" s="434"/>
      <c r="C26" s="437"/>
      <c r="D26" s="436"/>
      <c r="E26" s="437"/>
      <c r="F26" s="438"/>
      <c r="G26" s="438"/>
      <c r="H26" s="438"/>
    </row>
    <row r="27" spans="1:9" ht="24.75" thickBot="1" x14ac:dyDescent="0.25">
      <c r="A27" s="7" t="s">
        <v>0</v>
      </c>
      <c r="B27" s="8" t="s">
        <v>1</v>
      </c>
      <c r="C27" s="9" t="s">
        <v>2</v>
      </c>
      <c r="D27" s="26" t="s">
        <v>4</v>
      </c>
      <c r="E27" s="71" t="s">
        <v>6</v>
      </c>
      <c r="F27" s="72" t="s">
        <v>7</v>
      </c>
      <c r="G27" s="72" t="s">
        <v>8</v>
      </c>
      <c r="H27" s="72" t="s">
        <v>9</v>
      </c>
      <c r="I27" s="451"/>
    </row>
    <row r="28" spans="1:9" ht="24.75" thickBot="1" x14ac:dyDescent="0.25">
      <c r="A28" s="452" t="s">
        <v>5</v>
      </c>
      <c r="B28" s="452"/>
      <c r="C28" s="409"/>
      <c r="D28" s="23"/>
      <c r="E28" s="410"/>
      <c r="F28" s="73" t="s">
        <v>20</v>
      </c>
      <c r="G28" s="73" t="s">
        <v>16</v>
      </c>
      <c r="H28" s="73" t="s">
        <v>17</v>
      </c>
      <c r="I28" s="451"/>
    </row>
    <row r="29" spans="1:9" ht="36.75" thickBot="1" x14ac:dyDescent="0.25">
      <c r="A29" s="306" t="s">
        <v>305</v>
      </c>
      <c r="B29" s="456" t="s">
        <v>306</v>
      </c>
      <c r="C29" s="10">
        <v>649</v>
      </c>
      <c r="D29" s="21">
        <v>0.33436055469953774</v>
      </c>
      <c r="E29" s="74">
        <v>432</v>
      </c>
      <c r="F29" s="75">
        <v>22.350619999999999</v>
      </c>
      <c r="G29" s="75">
        <v>16.932460000000003</v>
      </c>
      <c r="H29" s="75">
        <v>14.34864</v>
      </c>
      <c r="I29" s="451"/>
    </row>
    <row r="30" spans="1:9" ht="13.5" thickBot="1" x14ac:dyDescent="0.25">
      <c r="A30" s="461" t="s">
        <v>3</v>
      </c>
      <c r="B30" s="462"/>
      <c r="C30" s="13"/>
      <c r="D30" s="22"/>
      <c r="E30" s="13"/>
      <c r="F30" s="14"/>
      <c r="G30" s="14"/>
      <c r="H30" s="4"/>
      <c r="I30" s="451"/>
    </row>
    <row r="31" spans="1:9" x14ac:dyDescent="0.2">
      <c r="A31" s="16" t="s">
        <v>12</v>
      </c>
      <c r="B31" s="17"/>
      <c r="C31" s="34"/>
      <c r="D31" s="35"/>
      <c r="E31" s="34"/>
      <c r="F31" s="453"/>
      <c r="G31" s="453"/>
      <c r="H31" s="454"/>
    </row>
    <row r="32" spans="1:9" x14ac:dyDescent="0.2">
      <c r="A32" s="5" t="s">
        <v>307</v>
      </c>
      <c r="B32" s="394" t="s">
        <v>104</v>
      </c>
      <c r="C32" s="10">
        <v>199</v>
      </c>
      <c r="D32" s="21">
        <v>0.16107382550335569</v>
      </c>
      <c r="E32" s="74">
        <v>166</v>
      </c>
      <c r="F32" s="75">
        <v>7.94</v>
      </c>
      <c r="G32" s="75">
        <v>5.6</v>
      </c>
      <c r="H32" s="80">
        <v>4.4400000000000004</v>
      </c>
    </row>
    <row r="33" spans="1:16" ht="13.5" thickBot="1" x14ac:dyDescent="0.25">
      <c r="A33" s="18" t="s">
        <v>10</v>
      </c>
      <c r="B33" s="19"/>
      <c r="C33" s="34"/>
      <c r="D33" s="35"/>
      <c r="E33" s="34"/>
      <c r="F33" s="36"/>
      <c r="G33" s="36"/>
      <c r="H33" s="37"/>
    </row>
    <row r="34" spans="1:16" x14ac:dyDescent="0.2">
      <c r="A34" s="413" t="s">
        <v>18</v>
      </c>
      <c r="B34" s="12" t="s">
        <v>19</v>
      </c>
      <c r="C34" s="414">
        <v>140</v>
      </c>
      <c r="D34" s="21">
        <v>0</v>
      </c>
      <c r="E34" s="75">
        <v>140</v>
      </c>
      <c r="F34" s="75">
        <v>6.7004000000000001</v>
      </c>
      <c r="G34" s="75">
        <v>4.7222000000000008</v>
      </c>
      <c r="H34" s="75">
        <v>3.7408000000000001</v>
      </c>
    </row>
    <row r="35" spans="1:16" x14ac:dyDescent="0.2">
      <c r="A35" s="5" t="s">
        <v>308</v>
      </c>
      <c r="B35" s="12" t="s">
        <v>309</v>
      </c>
      <c r="C35" s="10">
        <v>149</v>
      </c>
      <c r="D35" s="21">
        <v>0.62409999999999999</v>
      </c>
      <c r="E35" s="74">
        <v>56</v>
      </c>
      <c r="F35" s="75">
        <v>2.68</v>
      </c>
      <c r="G35" s="75">
        <v>1.89</v>
      </c>
      <c r="H35" s="80">
        <v>1.5</v>
      </c>
    </row>
    <row r="36" spans="1:16" x14ac:dyDescent="0.2">
      <c r="A36" s="5" t="s">
        <v>310</v>
      </c>
      <c r="B36" s="12" t="s">
        <v>311</v>
      </c>
      <c r="C36" s="10">
        <v>349</v>
      </c>
      <c r="D36" s="21">
        <v>0.61891099999999999</v>
      </c>
      <c r="E36" s="74">
        <v>133</v>
      </c>
      <c r="F36" s="75">
        <v>6.37</v>
      </c>
      <c r="G36" s="75">
        <v>4.49</v>
      </c>
      <c r="H36" s="80">
        <v>3.55</v>
      </c>
      <c r="I36" s="455"/>
      <c r="J36" s="455"/>
      <c r="K36" s="455"/>
      <c r="L36" s="455"/>
      <c r="M36" s="455"/>
      <c r="N36" s="455"/>
      <c r="O36" s="455"/>
      <c r="P36" s="455"/>
    </row>
    <row r="37" spans="1:16" ht="13.5" thickBot="1" x14ac:dyDescent="0.25">
      <c r="A37" s="6" t="s">
        <v>43</v>
      </c>
      <c r="B37" s="317" t="s">
        <v>312</v>
      </c>
      <c r="C37" s="11">
        <v>99</v>
      </c>
      <c r="D37" s="24">
        <v>0.62619999999999998</v>
      </c>
      <c r="E37" s="81">
        <v>37</v>
      </c>
      <c r="F37" s="82">
        <v>1.77</v>
      </c>
      <c r="G37" s="82">
        <v>1.25</v>
      </c>
      <c r="H37" s="83">
        <v>0.99</v>
      </c>
      <c r="I37" s="455"/>
      <c r="J37" s="455"/>
      <c r="K37" s="455"/>
      <c r="L37" s="455"/>
      <c r="M37" s="455"/>
      <c r="N37" s="455"/>
      <c r="O37" s="455"/>
      <c r="P37" s="455"/>
    </row>
    <row r="38" spans="1:16" s="455" customFormat="1" ht="13.5" thickBot="1" x14ac:dyDescent="0.25">
      <c r="A38" s="394"/>
      <c r="B38" s="394"/>
      <c r="C38" s="457"/>
      <c r="D38" s="458"/>
      <c r="E38" s="459"/>
      <c r="F38" s="460"/>
      <c r="G38" s="460"/>
      <c r="H38" s="460"/>
    </row>
    <row r="39" spans="1:16" s="1" customFormat="1" ht="24.75" thickBot="1" x14ac:dyDescent="0.25">
      <c r="A39" s="47" t="s">
        <v>0</v>
      </c>
      <c r="B39" s="48" t="s">
        <v>1</v>
      </c>
      <c r="C39" s="49" t="s">
        <v>2</v>
      </c>
      <c r="D39" s="50" t="s">
        <v>4</v>
      </c>
      <c r="E39" s="76" t="s">
        <v>6</v>
      </c>
      <c r="F39" s="77" t="s">
        <v>7</v>
      </c>
      <c r="G39" s="77" t="s">
        <v>8</v>
      </c>
      <c r="H39" s="77" t="s">
        <v>9</v>
      </c>
    </row>
    <row r="40" spans="1:16" s="1" customFormat="1" ht="24.75" thickBot="1" x14ac:dyDescent="0.25">
      <c r="A40" s="242" t="s">
        <v>5</v>
      </c>
      <c r="B40" s="242"/>
      <c r="C40" s="243"/>
      <c r="D40" s="244"/>
      <c r="E40" s="245"/>
      <c r="F40" s="246" t="s">
        <v>20</v>
      </c>
      <c r="G40" s="246" t="s">
        <v>16</v>
      </c>
      <c r="H40" s="246" t="s">
        <v>17</v>
      </c>
    </row>
    <row r="41" spans="1:16" s="1" customFormat="1" ht="36.75" thickBot="1" x14ac:dyDescent="0.25">
      <c r="A41" s="247" t="s">
        <v>142</v>
      </c>
      <c r="B41" s="283" t="s">
        <v>284</v>
      </c>
      <c r="C41" s="249">
        <v>2699</v>
      </c>
      <c r="D41" s="56">
        <v>0.33489999999999998</v>
      </c>
      <c r="E41" s="249">
        <v>1795</v>
      </c>
      <c r="F41" s="250">
        <v>91.65</v>
      </c>
      <c r="G41" s="250">
        <v>68.84</v>
      </c>
      <c r="H41" s="250">
        <v>57.58</v>
      </c>
    </row>
    <row r="42" spans="1:16" s="1" customFormat="1" thickBot="1" x14ac:dyDescent="0.25">
      <c r="A42" s="463" t="s">
        <v>3</v>
      </c>
      <c r="B42" s="464"/>
      <c r="C42" s="251">
        <v>2699</v>
      </c>
      <c r="D42" s="252">
        <v>0.33489999999999998</v>
      </c>
      <c r="E42" s="253">
        <v>1795</v>
      </c>
      <c r="F42" s="257">
        <v>91.65</v>
      </c>
      <c r="G42" s="257">
        <v>68.84</v>
      </c>
      <c r="H42" s="284">
        <v>57.58</v>
      </c>
    </row>
    <row r="43" spans="1:16" s="1" customFormat="1" ht="36.75" thickBot="1" x14ac:dyDescent="0.25">
      <c r="A43" s="104" t="s">
        <v>143</v>
      </c>
      <c r="B43" s="255" t="s">
        <v>285</v>
      </c>
      <c r="C43" s="251">
        <v>2299</v>
      </c>
      <c r="D43" s="252">
        <v>0.33489999999999998</v>
      </c>
      <c r="E43" s="251">
        <v>1529</v>
      </c>
      <c r="F43" s="256">
        <v>78.92</v>
      </c>
      <c r="G43" s="256">
        <v>59.67</v>
      </c>
      <c r="H43" s="256">
        <v>50.47</v>
      </c>
    </row>
    <row r="44" spans="1:16" s="1" customFormat="1" thickBot="1" x14ac:dyDescent="0.25">
      <c r="A44" s="463" t="s">
        <v>3</v>
      </c>
      <c r="B44" s="464"/>
      <c r="C44" s="251">
        <v>2299</v>
      </c>
      <c r="D44" s="252">
        <v>0.33489999999999998</v>
      </c>
      <c r="E44" s="253">
        <v>1529</v>
      </c>
      <c r="F44" s="257">
        <v>78.92</v>
      </c>
      <c r="G44" s="257">
        <v>59.67</v>
      </c>
      <c r="H44" s="284">
        <v>50.47</v>
      </c>
    </row>
    <row r="45" spans="1:16" s="1" customFormat="1" ht="36.75" thickBot="1" x14ac:dyDescent="0.25">
      <c r="A45" s="258" t="s">
        <v>144</v>
      </c>
      <c r="B45" s="259" t="s">
        <v>286</v>
      </c>
      <c r="C45" s="249">
        <v>3499</v>
      </c>
      <c r="D45" s="56">
        <v>0.34610000000000002</v>
      </c>
      <c r="E45" s="249">
        <v>2288</v>
      </c>
      <c r="F45" s="250">
        <v>115.25</v>
      </c>
      <c r="G45" s="250">
        <v>85.27</v>
      </c>
      <c r="H45" s="250">
        <v>70.75</v>
      </c>
    </row>
    <row r="46" spans="1:16" s="1" customFormat="1" thickBot="1" x14ac:dyDescent="0.25">
      <c r="A46" s="463" t="s">
        <v>3</v>
      </c>
      <c r="B46" s="464"/>
      <c r="C46" s="251">
        <v>3499</v>
      </c>
      <c r="D46" s="252">
        <v>0.34610000000000002</v>
      </c>
      <c r="E46" s="253">
        <v>2288</v>
      </c>
      <c r="F46" s="257">
        <v>115.25</v>
      </c>
      <c r="G46" s="257">
        <v>85.27</v>
      </c>
      <c r="H46" s="284">
        <v>70.75</v>
      </c>
    </row>
    <row r="47" spans="1:16" s="1" customFormat="1" thickBot="1" x14ac:dyDescent="0.25">
      <c r="A47" s="285" t="s">
        <v>12</v>
      </c>
      <c r="B47" s="285"/>
      <c r="C47" s="285"/>
      <c r="D47" s="285"/>
      <c r="E47" s="285"/>
      <c r="F47" s="285"/>
      <c r="G47" s="285"/>
      <c r="H47" s="285"/>
    </row>
    <row r="48" spans="1:16" s="1" customFormat="1" ht="12" x14ac:dyDescent="0.2">
      <c r="A48" s="286" t="s">
        <v>145</v>
      </c>
      <c r="B48" s="287" t="s">
        <v>146</v>
      </c>
      <c r="C48" s="288">
        <v>399</v>
      </c>
      <c r="D48" s="56">
        <v>0.26069999999999999</v>
      </c>
      <c r="E48" s="289">
        <v>295</v>
      </c>
      <c r="F48" s="78">
        <v>14.12</v>
      </c>
      <c r="G48" s="78">
        <v>9.9499999999999993</v>
      </c>
      <c r="H48" s="78">
        <v>7.88</v>
      </c>
    </row>
    <row r="49" spans="1:8" s="1" customFormat="1" ht="12" x14ac:dyDescent="0.2">
      <c r="A49" s="286" t="s">
        <v>107</v>
      </c>
      <c r="B49" s="287" t="s">
        <v>108</v>
      </c>
      <c r="C49" s="288">
        <v>299</v>
      </c>
      <c r="D49" s="56">
        <v>0.27760000000000001</v>
      </c>
      <c r="E49" s="289">
        <v>216</v>
      </c>
      <c r="F49" s="78">
        <v>10.34</v>
      </c>
      <c r="G49" s="78">
        <v>7.29</v>
      </c>
      <c r="H49" s="78">
        <v>5.77</v>
      </c>
    </row>
    <row r="50" spans="1:8" s="1" customFormat="1" ht="12" x14ac:dyDescent="0.2">
      <c r="A50" s="286" t="s">
        <v>109</v>
      </c>
      <c r="B50" s="287" t="s">
        <v>110</v>
      </c>
      <c r="C50" s="288">
        <v>799</v>
      </c>
      <c r="D50" s="56">
        <v>0.62450000000000006</v>
      </c>
      <c r="E50" s="289">
        <v>300</v>
      </c>
      <c r="F50" s="78">
        <v>14.36</v>
      </c>
      <c r="G50" s="78">
        <v>10.119999999999999</v>
      </c>
      <c r="H50" s="78">
        <v>8.02</v>
      </c>
    </row>
    <row r="51" spans="1:8" s="1" customFormat="1" ht="12" x14ac:dyDescent="0.2">
      <c r="A51" s="286" t="s">
        <v>111</v>
      </c>
      <c r="B51" s="290" t="s">
        <v>112</v>
      </c>
      <c r="C51" s="288">
        <v>899</v>
      </c>
      <c r="D51" s="56">
        <v>0.3281</v>
      </c>
      <c r="E51" s="289">
        <v>604</v>
      </c>
      <c r="F51" s="78">
        <v>28.91</v>
      </c>
      <c r="G51" s="78">
        <v>20.37</v>
      </c>
      <c r="H51" s="78">
        <v>16.14</v>
      </c>
    </row>
    <row r="52" spans="1:8" s="1" customFormat="1" ht="12" x14ac:dyDescent="0.2">
      <c r="A52" s="286" t="s">
        <v>113</v>
      </c>
      <c r="B52" s="287" t="s">
        <v>114</v>
      </c>
      <c r="C52" s="288">
        <v>1699</v>
      </c>
      <c r="D52" s="56">
        <v>0.24129999999999999</v>
      </c>
      <c r="E52" s="289">
        <v>1289</v>
      </c>
      <c r="F52" s="78">
        <v>61.69</v>
      </c>
      <c r="G52" s="78">
        <v>43.48</v>
      </c>
      <c r="H52" s="78">
        <v>34.44</v>
      </c>
    </row>
    <row r="53" spans="1:8" s="1" customFormat="1" ht="24.75" thickBot="1" x14ac:dyDescent="0.25">
      <c r="A53" s="286" t="s">
        <v>115</v>
      </c>
      <c r="B53" s="290" t="s">
        <v>116</v>
      </c>
      <c r="C53" s="288">
        <v>166.99</v>
      </c>
      <c r="D53" s="56">
        <v>0.25740000000000002</v>
      </c>
      <c r="E53" s="289">
        <v>124</v>
      </c>
      <c r="F53" s="78">
        <v>5.93</v>
      </c>
      <c r="G53" s="78">
        <v>4.18</v>
      </c>
      <c r="H53" s="78">
        <v>3.31</v>
      </c>
    </row>
    <row r="54" spans="1:8" s="1" customFormat="1" thickBot="1" x14ac:dyDescent="0.25">
      <c r="A54" s="285" t="s">
        <v>25</v>
      </c>
      <c r="B54" s="285"/>
      <c r="C54" s="285"/>
      <c r="D54" s="285"/>
      <c r="E54" s="285"/>
      <c r="F54" s="285"/>
      <c r="G54" s="285"/>
      <c r="H54" s="285"/>
    </row>
    <row r="55" spans="1:8" s="1" customFormat="1" ht="24.75" thickBot="1" x14ac:dyDescent="0.25">
      <c r="A55" s="286" t="s">
        <v>105</v>
      </c>
      <c r="B55" s="290" t="s">
        <v>106</v>
      </c>
      <c r="C55" s="288">
        <v>1999</v>
      </c>
      <c r="D55" s="56">
        <v>0.24360000000000001</v>
      </c>
      <c r="E55" s="289">
        <v>1512</v>
      </c>
      <c r="F55" s="78">
        <v>72.36</v>
      </c>
      <c r="G55" s="78">
        <v>51</v>
      </c>
      <c r="H55" s="78">
        <v>40.4</v>
      </c>
    </row>
    <row r="56" spans="1:8" s="1" customFormat="1" thickBot="1" x14ac:dyDescent="0.25">
      <c r="A56" s="242" t="s">
        <v>147</v>
      </c>
      <c r="B56" s="242"/>
      <c r="C56" s="242"/>
      <c r="D56" s="242"/>
      <c r="E56" s="242"/>
      <c r="F56" s="242"/>
      <c r="G56" s="242"/>
      <c r="H56" s="242"/>
    </row>
    <row r="57" spans="1:8" s="1" customFormat="1" thickBot="1" x14ac:dyDescent="0.25">
      <c r="A57" s="286" t="s">
        <v>129</v>
      </c>
      <c r="B57" s="290" t="s">
        <v>130</v>
      </c>
      <c r="C57" s="288">
        <v>399</v>
      </c>
      <c r="D57" s="56">
        <v>0.40100000000000002</v>
      </c>
      <c r="E57" s="289">
        <v>239</v>
      </c>
      <c r="F57" s="78">
        <v>11.44</v>
      </c>
      <c r="G57" s="78">
        <v>8.06</v>
      </c>
      <c r="H57" s="78">
        <v>6.39</v>
      </c>
    </row>
    <row r="58" spans="1:8" s="1" customFormat="1" thickBot="1" x14ac:dyDescent="0.25">
      <c r="A58" s="291" t="s">
        <v>148</v>
      </c>
      <c r="B58" s="292"/>
      <c r="C58" s="291"/>
      <c r="D58" s="291"/>
      <c r="E58" s="291"/>
      <c r="F58" s="291"/>
      <c r="G58" s="291"/>
      <c r="H58" s="242"/>
    </row>
    <row r="59" spans="1:8" s="1" customFormat="1" ht="12" x14ac:dyDescent="0.2">
      <c r="A59" s="264" t="s">
        <v>18</v>
      </c>
      <c r="B59" s="264" t="s">
        <v>19</v>
      </c>
      <c r="C59" s="269">
        <v>160</v>
      </c>
      <c r="D59" s="56">
        <v>0</v>
      </c>
      <c r="E59" s="78">
        <v>160</v>
      </c>
      <c r="F59" s="78">
        <v>7.66</v>
      </c>
      <c r="G59" s="78">
        <v>5.4</v>
      </c>
      <c r="H59" s="78">
        <v>4.28</v>
      </c>
    </row>
    <row r="60" spans="1:8" s="1" customFormat="1" ht="12" x14ac:dyDescent="0.2">
      <c r="A60" s="293" t="s">
        <v>127</v>
      </c>
      <c r="B60" s="93" t="s">
        <v>128</v>
      </c>
      <c r="C60" s="288">
        <v>719</v>
      </c>
      <c r="D60" s="56">
        <v>0.61750000000000005</v>
      </c>
      <c r="E60" s="289">
        <v>275</v>
      </c>
      <c r="F60" s="78">
        <v>13.16</v>
      </c>
      <c r="G60" s="78">
        <v>9.2799999999999994</v>
      </c>
      <c r="H60" s="78">
        <v>7.35</v>
      </c>
    </row>
    <row r="61" spans="1:8" s="1" customFormat="1" ht="24" x14ac:dyDescent="0.2">
      <c r="A61" s="293" t="s">
        <v>26</v>
      </c>
      <c r="B61" s="93" t="s">
        <v>27</v>
      </c>
      <c r="C61" s="288">
        <v>219</v>
      </c>
      <c r="D61" s="56">
        <v>0.26029999999999998</v>
      </c>
      <c r="E61" s="289">
        <v>162</v>
      </c>
      <c r="F61" s="78">
        <v>7.75</v>
      </c>
      <c r="G61" s="78">
        <v>5.46</v>
      </c>
      <c r="H61" s="78">
        <v>4.33</v>
      </c>
    </row>
    <row r="62" spans="1:8" s="1" customFormat="1" ht="12" x14ac:dyDescent="0.2">
      <c r="A62" s="293" t="s">
        <v>149</v>
      </c>
      <c r="B62" s="93" t="s">
        <v>150</v>
      </c>
      <c r="C62" s="288">
        <v>599</v>
      </c>
      <c r="D62" s="56">
        <v>0.61770000000000003</v>
      </c>
      <c r="E62" s="289">
        <v>229</v>
      </c>
      <c r="F62" s="78">
        <v>10.96</v>
      </c>
      <c r="G62" s="78">
        <v>7.72</v>
      </c>
      <c r="H62" s="78">
        <v>6.12</v>
      </c>
    </row>
    <row r="63" spans="1:8" s="1" customFormat="1" thickBot="1" x14ac:dyDescent="0.25">
      <c r="A63" s="294" t="s">
        <v>131</v>
      </c>
      <c r="B63" s="94" t="s">
        <v>132</v>
      </c>
      <c r="C63" s="295">
        <v>299</v>
      </c>
      <c r="D63" s="57">
        <v>0.6321</v>
      </c>
      <c r="E63" s="296">
        <v>110</v>
      </c>
      <c r="F63" s="86">
        <v>5.26</v>
      </c>
      <c r="G63" s="86">
        <v>3.71</v>
      </c>
      <c r="H63" s="86">
        <v>2.94</v>
      </c>
    </row>
    <row r="65" spans="1:8" s="1" customFormat="1" ht="15.75" thickBot="1" x14ac:dyDescent="0.3">
      <c r="A65" s="103" t="s">
        <v>30</v>
      </c>
      <c r="C65" s="2"/>
      <c r="D65" s="25"/>
      <c r="E65" s="2"/>
      <c r="F65" s="3"/>
      <c r="G65" s="3"/>
      <c r="H65" s="3"/>
    </row>
    <row r="66" spans="1:8" s="99" customFormat="1" ht="26.25" thickBot="1" x14ac:dyDescent="0.25">
      <c r="A66" s="209" t="s">
        <v>0</v>
      </c>
      <c r="B66" s="210" t="s">
        <v>1</v>
      </c>
      <c r="C66" s="211" t="s">
        <v>2</v>
      </c>
      <c r="D66" s="212" t="s">
        <v>4</v>
      </c>
      <c r="E66" s="213" t="s">
        <v>6</v>
      </c>
      <c r="F66" s="214" t="s">
        <v>7</v>
      </c>
      <c r="G66" s="214" t="s">
        <v>8</v>
      </c>
      <c r="H66" s="214" t="s">
        <v>9</v>
      </c>
    </row>
    <row r="67" spans="1:8" s="99" customFormat="1" ht="39" thickBot="1" x14ac:dyDescent="0.25">
      <c r="A67" s="215" t="s">
        <v>5</v>
      </c>
      <c r="B67" s="215"/>
      <c r="C67" s="216"/>
      <c r="D67" s="217"/>
      <c r="E67" s="218"/>
      <c r="F67" s="219" t="s">
        <v>20</v>
      </c>
      <c r="G67" s="219" t="s">
        <v>16</v>
      </c>
      <c r="H67" s="219" t="s">
        <v>17</v>
      </c>
    </row>
    <row r="68" spans="1:8" s="99" customFormat="1" ht="51.75" thickBot="1" x14ac:dyDescent="0.25">
      <c r="A68" s="229" t="s">
        <v>235</v>
      </c>
      <c r="B68" s="221" t="s">
        <v>277</v>
      </c>
      <c r="C68" s="222">
        <v>3299</v>
      </c>
      <c r="D68" s="223">
        <v>0.4536</v>
      </c>
      <c r="E68" s="222">
        <v>1802</v>
      </c>
      <c r="F68" s="224">
        <v>100.65</v>
      </c>
      <c r="G68" s="224">
        <v>81.05</v>
      </c>
      <c r="H68" s="224">
        <v>72.22</v>
      </c>
    </row>
    <row r="69" spans="1:8" s="99" customFormat="1" ht="13.5" thickBot="1" x14ac:dyDescent="0.25">
      <c r="A69" s="467" t="s">
        <v>3</v>
      </c>
      <c r="B69" s="468"/>
      <c r="C69" s="225">
        <v>3299</v>
      </c>
      <c r="D69" s="226">
        <v>0.4536</v>
      </c>
      <c r="E69" s="227">
        <v>1802</v>
      </c>
      <c r="F69" s="228">
        <v>100.65</v>
      </c>
      <c r="G69" s="228">
        <v>81.05</v>
      </c>
      <c r="H69" s="228">
        <v>72.22</v>
      </c>
    </row>
    <row r="70" spans="1:8" s="99" customFormat="1" ht="51.75" thickBot="1" x14ac:dyDescent="0.25">
      <c r="A70" s="231" t="s">
        <v>236</v>
      </c>
      <c r="B70" s="230" t="s">
        <v>278</v>
      </c>
      <c r="C70" s="222">
        <v>3799</v>
      </c>
      <c r="D70" s="223">
        <v>0.4536</v>
      </c>
      <c r="E70" s="222">
        <v>2075</v>
      </c>
      <c r="F70" s="224">
        <v>113.72</v>
      </c>
      <c r="G70" s="224">
        <v>90.26</v>
      </c>
      <c r="H70" s="224">
        <v>79.52</v>
      </c>
    </row>
    <row r="71" spans="1:8" s="99" customFormat="1" ht="13.5" thickBot="1" x14ac:dyDescent="0.25">
      <c r="A71" s="467" t="s">
        <v>3</v>
      </c>
      <c r="B71" s="468"/>
      <c r="C71" s="225">
        <v>3799</v>
      </c>
      <c r="D71" s="226">
        <v>0.4536</v>
      </c>
      <c r="E71" s="227">
        <v>2075</v>
      </c>
      <c r="F71" s="228">
        <v>113.72</v>
      </c>
      <c r="G71" s="228">
        <v>90.26</v>
      </c>
      <c r="H71" s="228">
        <v>79.52</v>
      </c>
    </row>
    <row r="72" spans="1:8" s="99" customFormat="1" ht="64.5" thickBot="1" x14ac:dyDescent="0.25">
      <c r="A72" s="232" t="s">
        <v>195</v>
      </c>
      <c r="B72" s="230" t="s">
        <v>279</v>
      </c>
      <c r="C72" s="234">
        <v>4999</v>
      </c>
      <c r="D72" s="235">
        <v>0.4536</v>
      </c>
      <c r="E72" s="234">
        <v>2731</v>
      </c>
      <c r="F72" s="236">
        <v>145.11000000000001</v>
      </c>
      <c r="G72" s="236">
        <v>112.39</v>
      </c>
      <c r="H72" s="236">
        <v>97.05</v>
      </c>
    </row>
    <row r="73" spans="1:8" s="99" customFormat="1" ht="13.5" thickBot="1" x14ac:dyDescent="0.25">
      <c r="A73" s="467" t="s">
        <v>3</v>
      </c>
      <c r="B73" s="468"/>
      <c r="C73" s="234">
        <v>4999</v>
      </c>
      <c r="D73" s="235">
        <v>0.4536</v>
      </c>
      <c r="E73" s="237">
        <v>2731</v>
      </c>
      <c r="F73" s="238">
        <v>145.11000000000001</v>
      </c>
      <c r="G73" s="238">
        <v>112.39</v>
      </c>
      <c r="H73" s="238">
        <v>97.05</v>
      </c>
    </row>
    <row r="74" spans="1:8" s="99" customFormat="1" x14ac:dyDescent="0.2">
      <c r="A74" s="379" t="s">
        <v>12</v>
      </c>
      <c r="B74" s="415"/>
      <c r="C74" s="415"/>
      <c r="D74" s="415"/>
      <c r="E74" s="415"/>
      <c r="F74" s="415"/>
      <c r="G74" s="415"/>
      <c r="H74" s="415"/>
    </row>
    <row r="75" spans="1:8" s="99" customFormat="1" ht="25.5" x14ac:dyDescent="0.2">
      <c r="A75" s="371" t="s">
        <v>237</v>
      </c>
      <c r="B75" s="372" t="s">
        <v>238</v>
      </c>
      <c r="C75" s="416">
        <v>499</v>
      </c>
      <c r="D75" s="223">
        <v>0.61380000000000001</v>
      </c>
      <c r="E75" s="417">
        <v>370</v>
      </c>
      <c r="F75" s="335">
        <v>17.71</v>
      </c>
      <c r="G75" s="335">
        <v>12.48</v>
      </c>
      <c r="H75" s="349">
        <v>9.89</v>
      </c>
    </row>
    <row r="76" spans="1:8" s="99" customFormat="1" ht="38.25" x14ac:dyDescent="0.2">
      <c r="A76" s="371" t="s">
        <v>239</v>
      </c>
      <c r="B76" s="372" t="s">
        <v>240</v>
      </c>
      <c r="C76" s="416">
        <v>1199</v>
      </c>
      <c r="D76" s="223">
        <v>0.61380000000000001</v>
      </c>
      <c r="E76" s="417">
        <v>888</v>
      </c>
      <c r="F76" s="335">
        <v>42.5</v>
      </c>
      <c r="G76" s="335">
        <v>29.95</v>
      </c>
      <c r="H76" s="349">
        <v>23.73</v>
      </c>
    </row>
    <row r="77" spans="1:8" s="99" customFormat="1" x14ac:dyDescent="0.2">
      <c r="A77" s="371" t="s">
        <v>241</v>
      </c>
      <c r="B77" s="372" t="s">
        <v>242</v>
      </c>
      <c r="C77" s="416">
        <v>399</v>
      </c>
      <c r="D77" s="223">
        <v>0.61380000000000001</v>
      </c>
      <c r="E77" s="417">
        <v>295</v>
      </c>
      <c r="F77" s="335">
        <v>14.12</v>
      </c>
      <c r="G77" s="335">
        <v>9.9499999999999993</v>
      </c>
      <c r="H77" s="349">
        <v>7.88</v>
      </c>
    </row>
    <row r="78" spans="1:8" s="99" customFormat="1" x14ac:dyDescent="0.2">
      <c r="A78" s="376" t="s">
        <v>10</v>
      </c>
      <c r="B78" s="377"/>
      <c r="C78" s="377"/>
      <c r="D78" s="377"/>
      <c r="E78" s="377"/>
      <c r="F78" s="377"/>
      <c r="G78" s="377"/>
      <c r="H78" s="377"/>
    </row>
    <row r="79" spans="1:8" s="99" customFormat="1" x14ac:dyDescent="0.2">
      <c r="A79" s="384" t="s">
        <v>18</v>
      </c>
      <c r="B79" s="384" t="s">
        <v>19</v>
      </c>
      <c r="C79" s="386">
        <v>220</v>
      </c>
      <c r="D79" s="223">
        <v>0</v>
      </c>
      <c r="E79" s="383">
        <v>220</v>
      </c>
      <c r="F79" s="335">
        <v>10.53</v>
      </c>
      <c r="G79" s="335">
        <v>7.42</v>
      </c>
      <c r="H79" s="335">
        <v>5.88</v>
      </c>
    </row>
    <row r="80" spans="1:8" s="99" customFormat="1" x14ac:dyDescent="0.2">
      <c r="A80" s="384" t="s">
        <v>183</v>
      </c>
      <c r="B80" s="384" t="s">
        <v>205</v>
      </c>
      <c r="C80" s="222">
        <v>599</v>
      </c>
      <c r="D80" s="223">
        <v>0.61770000000000003</v>
      </c>
      <c r="E80" s="383">
        <v>229</v>
      </c>
      <c r="F80" s="335">
        <v>10.96</v>
      </c>
      <c r="G80" s="335">
        <v>7.72</v>
      </c>
      <c r="H80" s="335">
        <v>6.12</v>
      </c>
    </row>
    <row r="81" spans="1:8" s="99" customFormat="1" x14ac:dyDescent="0.2">
      <c r="A81" s="384" t="s">
        <v>185</v>
      </c>
      <c r="B81" s="384" t="s">
        <v>21</v>
      </c>
      <c r="C81" s="222">
        <v>712</v>
      </c>
      <c r="D81" s="223">
        <v>0.61770000000000003</v>
      </c>
      <c r="E81" s="383">
        <v>272</v>
      </c>
      <c r="F81" s="335">
        <v>13.16</v>
      </c>
      <c r="G81" s="335">
        <v>9.2799999999999994</v>
      </c>
      <c r="H81" s="335">
        <v>7.35</v>
      </c>
    </row>
    <row r="82" spans="1:8" s="99" customFormat="1" ht="25.5" x14ac:dyDescent="0.2">
      <c r="A82" s="371" t="s">
        <v>26</v>
      </c>
      <c r="B82" s="372" t="s">
        <v>27</v>
      </c>
      <c r="C82" s="373">
        <v>219</v>
      </c>
      <c r="D82" s="223">
        <v>0.61770000000000003</v>
      </c>
      <c r="E82" s="418">
        <v>161</v>
      </c>
      <c r="F82" s="335">
        <v>7.75</v>
      </c>
      <c r="G82" s="335">
        <v>5.46</v>
      </c>
      <c r="H82" s="335">
        <v>4.33</v>
      </c>
    </row>
    <row r="83" spans="1:8" s="99" customFormat="1" x14ac:dyDescent="0.2">
      <c r="A83" s="371" t="s">
        <v>243</v>
      </c>
      <c r="B83" s="372" t="s">
        <v>28</v>
      </c>
      <c r="C83" s="373">
        <v>299</v>
      </c>
      <c r="D83" s="223">
        <v>0.61770000000000003</v>
      </c>
      <c r="E83" s="418">
        <v>114</v>
      </c>
      <c r="F83" s="335">
        <v>10.34</v>
      </c>
      <c r="G83" s="335">
        <v>7.29</v>
      </c>
      <c r="H83" s="335">
        <v>5.77</v>
      </c>
    </row>
    <row r="84" spans="1:8" s="99" customFormat="1" x14ac:dyDescent="0.2">
      <c r="A84" s="371" t="s">
        <v>244</v>
      </c>
      <c r="B84" s="372" t="s">
        <v>245</v>
      </c>
      <c r="C84" s="373">
        <v>1099</v>
      </c>
      <c r="D84" s="223">
        <v>0.61770000000000003</v>
      </c>
      <c r="E84" s="418">
        <v>420</v>
      </c>
      <c r="F84" s="335">
        <v>20.100000000000001</v>
      </c>
      <c r="G84" s="335">
        <v>14.17</v>
      </c>
      <c r="H84" s="335">
        <v>11.22</v>
      </c>
    </row>
    <row r="85" spans="1:8" s="99" customFormat="1" ht="39" thickBot="1" x14ac:dyDescent="0.25">
      <c r="A85" s="387" t="s">
        <v>246</v>
      </c>
      <c r="B85" s="388" t="s">
        <v>247</v>
      </c>
      <c r="C85" s="419">
        <v>499</v>
      </c>
      <c r="D85" s="235">
        <v>0.61770000000000003</v>
      </c>
      <c r="E85" s="420">
        <v>190</v>
      </c>
      <c r="F85" s="238">
        <v>9.14</v>
      </c>
      <c r="G85" s="238">
        <v>6.44</v>
      </c>
      <c r="H85" s="238">
        <v>5.0999999999999996</v>
      </c>
    </row>
    <row r="86" spans="1:8" ht="13.5" thickBot="1" x14ac:dyDescent="0.25"/>
    <row r="87" spans="1:8" s="169" customFormat="1" ht="26.25" thickBot="1" x14ac:dyDescent="0.25">
      <c r="A87" s="163" t="s">
        <v>0</v>
      </c>
      <c r="B87" s="164" t="s">
        <v>1</v>
      </c>
      <c r="C87" s="165" t="s">
        <v>2</v>
      </c>
      <c r="D87" s="166" t="s">
        <v>4</v>
      </c>
      <c r="E87" s="167" t="s">
        <v>6</v>
      </c>
      <c r="F87" s="168" t="s">
        <v>7</v>
      </c>
      <c r="G87" s="168" t="s">
        <v>8</v>
      </c>
      <c r="H87" s="168" t="s">
        <v>9</v>
      </c>
    </row>
    <row r="88" spans="1:8" s="169" customFormat="1" ht="39" thickBot="1" x14ac:dyDescent="0.25">
      <c r="A88" s="170" t="s">
        <v>5</v>
      </c>
      <c r="B88" s="170"/>
      <c r="C88" s="171"/>
      <c r="D88" s="172"/>
      <c r="E88" s="173"/>
      <c r="F88" s="174" t="s">
        <v>20</v>
      </c>
      <c r="G88" s="174" t="s">
        <v>16</v>
      </c>
      <c r="H88" s="174" t="s">
        <v>17</v>
      </c>
    </row>
    <row r="89" spans="1:8" s="169" customFormat="1" ht="51.75" thickBot="1" x14ac:dyDescent="0.25">
      <c r="A89" s="175" t="s">
        <v>71</v>
      </c>
      <c r="B89" s="176" t="s">
        <v>297</v>
      </c>
      <c r="C89" s="177">
        <v>4599</v>
      </c>
      <c r="D89" s="178">
        <v>0.45660000000000001</v>
      </c>
      <c r="E89" s="177">
        <f>C89-D89*C89</f>
        <v>2499.0965999999999</v>
      </c>
      <c r="F89" s="179">
        <v>143.61000000000001</v>
      </c>
      <c r="G89" s="179">
        <v>108.29</v>
      </c>
      <c r="H89" s="179">
        <v>90.78</v>
      </c>
    </row>
    <row r="90" spans="1:8" s="169" customFormat="1" ht="13.5" thickBot="1" x14ac:dyDescent="0.25">
      <c r="A90" s="469" t="s">
        <v>3</v>
      </c>
      <c r="B90" s="470"/>
      <c r="C90" s="180">
        <v>4599</v>
      </c>
      <c r="D90" s="181">
        <v>0.45660000000000001</v>
      </c>
      <c r="E90" s="182">
        <f t="shared" ref="E90:E108" si="0">C90-D90*C90</f>
        <v>2499.0965999999999</v>
      </c>
      <c r="F90" s="183">
        <v>143.61000000000001</v>
      </c>
      <c r="G90" s="183">
        <v>108.29</v>
      </c>
      <c r="H90" s="183">
        <v>90.78</v>
      </c>
    </row>
    <row r="91" spans="1:8" s="169" customFormat="1" ht="64.5" thickBot="1" x14ac:dyDescent="0.25">
      <c r="A91" s="184" t="s">
        <v>72</v>
      </c>
      <c r="B91" s="185" t="s">
        <v>298</v>
      </c>
      <c r="C91" s="177">
        <v>6099</v>
      </c>
      <c r="D91" s="178">
        <v>0.45660000000000001</v>
      </c>
      <c r="E91" s="177">
        <f t="shared" si="0"/>
        <v>3314.1965999999998</v>
      </c>
      <c r="F91" s="179">
        <v>182.62</v>
      </c>
      <c r="G91" s="179">
        <v>135.79</v>
      </c>
      <c r="H91" s="179">
        <v>112.56</v>
      </c>
    </row>
    <row r="92" spans="1:8" s="169" customFormat="1" ht="13.5" thickBot="1" x14ac:dyDescent="0.25">
      <c r="A92" s="469" t="s">
        <v>3</v>
      </c>
      <c r="B92" s="470"/>
      <c r="C92" s="180">
        <v>6099</v>
      </c>
      <c r="D92" s="181">
        <v>0.45660000000000001</v>
      </c>
      <c r="E92" s="182">
        <f t="shared" si="0"/>
        <v>3314.1965999999998</v>
      </c>
      <c r="F92" s="183">
        <v>182.62</v>
      </c>
      <c r="G92" s="183">
        <v>135.79</v>
      </c>
      <c r="H92" s="183">
        <v>112.56</v>
      </c>
    </row>
    <row r="93" spans="1:8" s="169" customFormat="1" ht="51.75" thickBot="1" x14ac:dyDescent="0.25">
      <c r="A93" s="186" t="s">
        <v>73</v>
      </c>
      <c r="B93" s="185" t="s">
        <v>299</v>
      </c>
      <c r="C93" s="187">
        <v>5899</v>
      </c>
      <c r="D93" s="178">
        <v>0.45660000000000001</v>
      </c>
      <c r="E93" s="187">
        <f t="shared" si="0"/>
        <v>3205.5165999999999</v>
      </c>
      <c r="F93" s="188">
        <v>177.42</v>
      </c>
      <c r="G93" s="188">
        <v>132.12</v>
      </c>
      <c r="H93" s="188">
        <v>109.65</v>
      </c>
    </row>
    <row r="94" spans="1:8" s="169" customFormat="1" ht="13.5" thickBot="1" x14ac:dyDescent="0.25">
      <c r="A94" s="469" t="s">
        <v>3</v>
      </c>
      <c r="B94" s="470"/>
      <c r="C94" s="187">
        <v>5899</v>
      </c>
      <c r="D94" s="181">
        <v>0.45660000000000001</v>
      </c>
      <c r="E94" s="189">
        <f t="shared" si="0"/>
        <v>3205.5165999999999</v>
      </c>
      <c r="F94" s="190">
        <v>177.42</v>
      </c>
      <c r="G94" s="190">
        <v>132.12</v>
      </c>
      <c r="H94" s="190">
        <v>109.65</v>
      </c>
    </row>
    <row r="95" spans="1:8" s="169" customFormat="1" x14ac:dyDescent="0.2">
      <c r="A95" s="191" t="s">
        <v>12</v>
      </c>
      <c r="B95" s="191"/>
      <c r="C95" s="191"/>
      <c r="D95" s="191"/>
      <c r="E95" s="191"/>
      <c r="F95" s="191"/>
      <c r="G95" s="191"/>
      <c r="H95" s="191"/>
    </row>
    <row r="96" spans="1:8" s="169" customFormat="1" x14ac:dyDescent="0.2">
      <c r="A96" s="192" t="s">
        <v>74</v>
      </c>
      <c r="B96" s="193" t="s">
        <v>75</v>
      </c>
      <c r="C96" s="194">
        <v>999</v>
      </c>
      <c r="D96" s="178">
        <v>0.61380000000000001</v>
      </c>
      <c r="E96" s="195">
        <f t="shared" si="0"/>
        <v>385.81380000000001</v>
      </c>
      <c r="F96" s="196">
        <v>18.46</v>
      </c>
      <c r="G96" s="196">
        <v>13.01</v>
      </c>
      <c r="H96" s="196">
        <v>10.31</v>
      </c>
    </row>
    <row r="97" spans="1:8" s="169" customFormat="1" x14ac:dyDescent="0.2">
      <c r="A97" s="192" t="s">
        <v>76</v>
      </c>
      <c r="B97" s="193" t="s">
        <v>77</v>
      </c>
      <c r="C97" s="194">
        <v>1299</v>
      </c>
      <c r="D97" s="178">
        <v>0.61380000000000001</v>
      </c>
      <c r="E97" s="195">
        <f t="shared" si="0"/>
        <v>501.67380000000003</v>
      </c>
      <c r="F97" s="196">
        <v>24.01</v>
      </c>
      <c r="G97" s="196">
        <v>19.010000000000002</v>
      </c>
      <c r="H97" s="196">
        <v>13.4</v>
      </c>
    </row>
    <row r="98" spans="1:8" s="169" customFormat="1" x14ac:dyDescent="0.2">
      <c r="A98" s="191" t="s">
        <v>25</v>
      </c>
      <c r="B98" s="191"/>
      <c r="C98" s="191"/>
      <c r="D98" s="191"/>
      <c r="E98" s="191"/>
      <c r="F98" s="191"/>
      <c r="G98" s="191"/>
      <c r="H98" s="191"/>
    </row>
    <row r="99" spans="1:8" s="169" customFormat="1" ht="25.5" x14ac:dyDescent="0.2">
      <c r="A99" s="192" t="s">
        <v>78</v>
      </c>
      <c r="B99" s="193" t="s">
        <v>79</v>
      </c>
      <c r="C99" s="194">
        <v>1150</v>
      </c>
      <c r="D99" s="201">
        <v>0.51</v>
      </c>
      <c r="E99" s="202">
        <f t="shared" si="0"/>
        <v>563.5</v>
      </c>
      <c r="F99" s="196">
        <v>26.97</v>
      </c>
      <c r="G99" s="196">
        <v>19.010000000000002</v>
      </c>
      <c r="H99" s="196">
        <v>15.06</v>
      </c>
    </row>
    <row r="100" spans="1:8" s="169" customFormat="1" ht="25.5" x14ac:dyDescent="0.2">
      <c r="A100" s="192" t="s">
        <v>80</v>
      </c>
      <c r="B100" s="193" t="s">
        <v>81</v>
      </c>
      <c r="C100" s="194">
        <v>3300</v>
      </c>
      <c r="D100" s="201">
        <v>0.51</v>
      </c>
      <c r="E100" s="202">
        <f>C100-D100*C100</f>
        <v>1617</v>
      </c>
      <c r="F100" s="196">
        <v>77.39</v>
      </c>
      <c r="G100" s="196">
        <v>54.54</v>
      </c>
      <c r="H100" s="196">
        <v>43.21</v>
      </c>
    </row>
    <row r="101" spans="1:8" s="169" customFormat="1" x14ac:dyDescent="0.2">
      <c r="A101" s="192" t="s">
        <v>82</v>
      </c>
      <c r="B101" s="193" t="s">
        <v>83</v>
      </c>
      <c r="C101" s="194">
        <v>495</v>
      </c>
      <c r="D101" s="178">
        <v>0.61380000000000001</v>
      </c>
      <c r="E101" s="195">
        <f>C101-D101*C101</f>
        <v>191.16899999999998</v>
      </c>
      <c r="F101" s="196">
        <v>9.15</v>
      </c>
      <c r="G101" s="196">
        <v>6.45</v>
      </c>
      <c r="H101" s="196">
        <v>5.1100000000000003</v>
      </c>
    </row>
    <row r="102" spans="1:8" s="169" customFormat="1" ht="38.25" x14ac:dyDescent="0.2">
      <c r="A102" s="192" t="s">
        <v>84</v>
      </c>
      <c r="B102" s="193" t="s">
        <v>85</v>
      </c>
      <c r="C102" s="194">
        <v>799</v>
      </c>
      <c r="D102" s="178">
        <v>0.61380000000000001</v>
      </c>
      <c r="E102" s="195">
        <f t="shared" si="0"/>
        <v>308.57380000000001</v>
      </c>
      <c r="F102" s="196">
        <v>14.77</v>
      </c>
      <c r="G102" s="196">
        <v>10.41</v>
      </c>
      <c r="H102" s="196">
        <v>8.24</v>
      </c>
    </row>
    <row r="103" spans="1:8" s="169" customFormat="1" x14ac:dyDescent="0.2">
      <c r="A103" s="197" t="s">
        <v>10</v>
      </c>
      <c r="B103" s="197"/>
      <c r="C103" s="197"/>
      <c r="D103" s="197"/>
      <c r="E103" s="197"/>
      <c r="F103" s="197"/>
      <c r="G103" s="197"/>
      <c r="H103" s="197"/>
    </row>
    <row r="104" spans="1:8" s="169" customFormat="1" x14ac:dyDescent="0.2">
      <c r="A104" s="198" t="s">
        <v>18</v>
      </c>
      <c r="B104" s="199" t="s">
        <v>19</v>
      </c>
      <c r="C104" s="177">
        <v>220</v>
      </c>
      <c r="D104" s="178">
        <v>0</v>
      </c>
      <c r="E104" s="200">
        <f t="shared" si="0"/>
        <v>220</v>
      </c>
      <c r="F104" s="196">
        <v>10.53</v>
      </c>
      <c r="G104" s="196">
        <v>7.42</v>
      </c>
      <c r="H104" s="196">
        <v>5.88</v>
      </c>
    </row>
    <row r="105" spans="1:8" s="169" customFormat="1" ht="25.5" x14ac:dyDescent="0.2">
      <c r="A105" s="198" t="s">
        <v>86</v>
      </c>
      <c r="B105" s="199" t="s">
        <v>87</v>
      </c>
      <c r="C105" s="177">
        <v>499</v>
      </c>
      <c r="D105" s="178">
        <v>0.28000000000000003</v>
      </c>
      <c r="E105" s="200">
        <f t="shared" si="0"/>
        <v>359.28</v>
      </c>
      <c r="F105" s="196">
        <v>17.2</v>
      </c>
      <c r="G105" s="196">
        <v>12.12</v>
      </c>
      <c r="H105" s="196">
        <v>9.6</v>
      </c>
    </row>
    <row r="106" spans="1:8" s="169" customFormat="1" x14ac:dyDescent="0.2">
      <c r="A106" s="198" t="s">
        <v>88</v>
      </c>
      <c r="B106" s="199" t="s">
        <v>89</v>
      </c>
      <c r="C106" s="177">
        <v>499</v>
      </c>
      <c r="D106" s="178">
        <v>0.61380000000000001</v>
      </c>
      <c r="E106" s="200">
        <f t="shared" si="0"/>
        <v>192.71379999999999</v>
      </c>
      <c r="F106" s="196">
        <v>9.2200000000000006</v>
      </c>
      <c r="G106" s="196">
        <v>6.5</v>
      </c>
      <c r="H106" s="196">
        <v>5.15</v>
      </c>
    </row>
    <row r="107" spans="1:8" s="169" customFormat="1" ht="25.5" x14ac:dyDescent="0.2">
      <c r="A107" s="192" t="s">
        <v>26</v>
      </c>
      <c r="B107" s="193" t="s">
        <v>27</v>
      </c>
      <c r="C107" s="194">
        <v>219</v>
      </c>
      <c r="D107" s="178">
        <v>0.32</v>
      </c>
      <c r="E107" s="195">
        <f t="shared" si="0"/>
        <v>148.92000000000002</v>
      </c>
      <c r="F107" s="196">
        <v>7.13</v>
      </c>
      <c r="G107" s="196">
        <v>5.0199999999999996</v>
      </c>
      <c r="H107" s="196">
        <v>3.98</v>
      </c>
    </row>
    <row r="108" spans="1:8" s="169" customFormat="1" x14ac:dyDescent="0.2">
      <c r="A108" s="203" t="s">
        <v>90</v>
      </c>
      <c r="B108" s="204" t="s">
        <v>28</v>
      </c>
      <c r="C108" s="205">
        <v>299</v>
      </c>
      <c r="D108" s="206">
        <v>0.25</v>
      </c>
      <c r="E108" s="207">
        <f t="shared" si="0"/>
        <v>224.25</v>
      </c>
      <c r="F108" s="208">
        <v>10.73</v>
      </c>
      <c r="G108" s="208">
        <v>7.56</v>
      </c>
      <c r="H108" s="208">
        <v>5.99</v>
      </c>
    </row>
    <row r="109" spans="1:8" s="99" customFormat="1" ht="13.5" thickBot="1" x14ac:dyDescent="0.25">
      <c r="C109" s="100"/>
      <c r="D109" s="101"/>
      <c r="E109" s="100"/>
      <c r="F109" s="102"/>
      <c r="G109" s="102"/>
      <c r="H109" s="102"/>
    </row>
    <row r="110" spans="1:8" s="99" customFormat="1" ht="26.25" thickBot="1" x14ac:dyDescent="0.25">
      <c r="A110" s="209" t="s">
        <v>0</v>
      </c>
      <c r="B110" s="210" t="s">
        <v>1</v>
      </c>
      <c r="C110" s="211" t="s">
        <v>2</v>
      </c>
      <c r="D110" s="212" t="s">
        <v>4</v>
      </c>
      <c r="E110" s="213" t="s">
        <v>6</v>
      </c>
      <c r="F110" s="214" t="s">
        <v>7</v>
      </c>
      <c r="G110" s="214" t="s">
        <v>8</v>
      </c>
      <c r="H110" s="214" t="s">
        <v>9</v>
      </c>
    </row>
    <row r="111" spans="1:8" s="99" customFormat="1" ht="39" thickBot="1" x14ac:dyDescent="0.25">
      <c r="A111" s="215" t="s">
        <v>5</v>
      </c>
      <c r="B111" s="215"/>
      <c r="C111" s="216"/>
      <c r="D111" s="217"/>
      <c r="E111" s="218"/>
      <c r="F111" s="219" t="s">
        <v>20</v>
      </c>
      <c r="G111" s="219" t="s">
        <v>16</v>
      </c>
      <c r="H111" s="219" t="s">
        <v>17</v>
      </c>
    </row>
    <row r="112" spans="1:8" s="99" customFormat="1" ht="39" thickBot="1" x14ac:dyDescent="0.25">
      <c r="A112" s="220" t="s">
        <v>92</v>
      </c>
      <c r="B112" s="221" t="s">
        <v>304</v>
      </c>
      <c r="C112" s="222">
        <v>1349</v>
      </c>
      <c r="D112" s="223">
        <v>0.44600000000000001</v>
      </c>
      <c r="E112" s="222">
        <v>764</v>
      </c>
      <c r="F112" s="224">
        <v>48.1</v>
      </c>
      <c r="G112" s="224">
        <v>37.299999999999997</v>
      </c>
      <c r="H112" s="224">
        <v>31.94</v>
      </c>
    </row>
    <row r="113" spans="1:8" s="99" customFormat="1" ht="13.5" thickBot="1" x14ac:dyDescent="0.25">
      <c r="A113" s="467" t="s">
        <v>3</v>
      </c>
      <c r="B113" s="468"/>
      <c r="C113" s="225">
        <v>1349</v>
      </c>
      <c r="D113" s="226">
        <v>0.44600000000000001</v>
      </c>
      <c r="E113" s="227">
        <v>764</v>
      </c>
      <c r="F113" s="228">
        <v>48.1</v>
      </c>
      <c r="G113" s="228">
        <v>37.299999999999997</v>
      </c>
      <c r="H113" s="228">
        <v>31.94</v>
      </c>
    </row>
    <row r="114" spans="1:8" s="99" customFormat="1" ht="39" thickBot="1" x14ac:dyDescent="0.25">
      <c r="A114" s="229" t="s">
        <v>93</v>
      </c>
      <c r="B114" s="230" t="s">
        <v>300</v>
      </c>
      <c r="C114" s="222">
        <v>1549</v>
      </c>
      <c r="D114" s="223">
        <v>0.46300000000000002</v>
      </c>
      <c r="E114" s="222">
        <v>873</v>
      </c>
      <c r="F114" s="224">
        <v>53.31</v>
      </c>
      <c r="G114" s="224">
        <v>40.98</v>
      </c>
      <c r="H114" s="224">
        <v>34.86</v>
      </c>
    </row>
    <row r="115" spans="1:8" s="99" customFormat="1" ht="13.5" thickBot="1" x14ac:dyDescent="0.25">
      <c r="A115" s="467" t="s">
        <v>3</v>
      </c>
      <c r="B115" s="468"/>
      <c r="C115" s="225">
        <v>1549</v>
      </c>
      <c r="D115" s="226">
        <v>0.46300000000000002</v>
      </c>
      <c r="E115" s="227">
        <v>873</v>
      </c>
      <c r="F115" s="228">
        <v>53.31</v>
      </c>
      <c r="G115" s="228">
        <v>40.98</v>
      </c>
      <c r="H115" s="228">
        <v>34.86</v>
      </c>
    </row>
    <row r="116" spans="1:8" s="99" customFormat="1" ht="51.75" thickBot="1" x14ac:dyDescent="0.25">
      <c r="A116" s="231" t="s">
        <v>94</v>
      </c>
      <c r="B116" s="230" t="s">
        <v>301</v>
      </c>
      <c r="C116" s="222">
        <v>1899</v>
      </c>
      <c r="D116" s="223">
        <v>0.32440000000000002</v>
      </c>
      <c r="E116" s="222">
        <v>1283</v>
      </c>
      <c r="F116" s="224">
        <v>72.930000000000007</v>
      </c>
      <c r="G116" s="224">
        <v>54.81</v>
      </c>
      <c r="H116" s="224">
        <v>45.81</v>
      </c>
    </row>
    <row r="117" spans="1:8" s="99" customFormat="1" ht="13.5" thickBot="1" x14ac:dyDescent="0.25">
      <c r="A117" s="467" t="s">
        <v>3</v>
      </c>
      <c r="B117" s="468"/>
      <c r="C117" s="225">
        <v>1899</v>
      </c>
      <c r="D117" s="226">
        <v>0.32440000000000002</v>
      </c>
      <c r="E117" s="227">
        <v>1283</v>
      </c>
      <c r="F117" s="228">
        <v>72.930000000000007</v>
      </c>
      <c r="G117" s="228">
        <v>54.81</v>
      </c>
      <c r="H117" s="228">
        <v>45.81</v>
      </c>
    </row>
    <row r="118" spans="1:8" s="99" customFormat="1" ht="51.75" thickBot="1" x14ac:dyDescent="0.25">
      <c r="A118" s="232" t="s">
        <v>95</v>
      </c>
      <c r="B118" s="233" t="s">
        <v>302</v>
      </c>
      <c r="C118" s="234">
        <v>2949</v>
      </c>
      <c r="D118" s="235">
        <v>0.45390000000000003</v>
      </c>
      <c r="E118" s="234">
        <v>1611</v>
      </c>
      <c r="F118" s="236">
        <v>80.69</v>
      </c>
      <c r="G118" s="236">
        <v>59.4</v>
      </c>
      <c r="H118" s="236">
        <v>49.06</v>
      </c>
    </row>
    <row r="119" spans="1:8" s="99" customFormat="1" ht="13.5" thickBot="1" x14ac:dyDescent="0.25">
      <c r="A119" s="467" t="s">
        <v>3</v>
      </c>
      <c r="B119" s="468"/>
      <c r="C119" s="234">
        <v>2949</v>
      </c>
      <c r="D119" s="235">
        <v>0.45390000000000003</v>
      </c>
      <c r="E119" s="237">
        <v>1611</v>
      </c>
      <c r="F119" s="238">
        <v>80.69</v>
      </c>
      <c r="G119" s="238">
        <v>59.4</v>
      </c>
      <c r="H119" s="238">
        <v>49.06</v>
      </c>
    </row>
    <row r="120" spans="1:8" s="99" customFormat="1" ht="13.5" thickBot="1" x14ac:dyDescent="0.25">
      <c r="A120" s="239" t="s">
        <v>18</v>
      </c>
      <c r="B120" s="239" t="s">
        <v>19</v>
      </c>
      <c r="C120" s="240">
        <v>220</v>
      </c>
      <c r="D120" s="235">
        <v>0</v>
      </c>
      <c r="E120" s="240">
        <v>220</v>
      </c>
      <c r="F120" s="236">
        <v>10.53</v>
      </c>
      <c r="G120" s="236">
        <v>7.42</v>
      </c>
      <c r="H120" s="241">
        <v>5.88</v>
      </c>
    </row>
  </sheetData>
  <mergeCells count="18">
    <mergeCell ref="A6:B6"/>
    <mergeCell ref="A8:B8"/>
    <mergeCell ref="A10:B10"/>
    <mergeCell ref="A12:B12"/>
    <mergeCell ref="A42:B42"/>
    <mergeCell ref="A30:B30"/>
    <mergeCell ref="A119:B119"/>
    <mergeCell ref="A44:B44"/>
    <mergeCell ref="A46:B46"/>
    <mergeCell ref="A69:B69"/>
    <mergeCell ref="A71:B71"/>
    <mergeCell ref="A73:B73"/>
    <mergeCell ref="A90:B90"/>
    <mergeCell ref="A92:B92"/>
    <mergeCell ref="A94:B94"/>
    <mergeCell ref="A113:B113"/>
    <mergeCell ref="A115:B115"/>
    <mergeCell ref="A117:B117"/>
  </mergeCells>
  <pageMargins left="0.7" right="0.7" top="0.75" bottom="0.75" header="0.3" footer="0.3"/>
  <pageSetup scale="65" orientation="portrait" r:id="rId1"/>
  <headerFooter>
    <oddHeader>&amp;A</oddHeader>
    <oddFooter>&amp;Rver. X20201303</oddFooter>
  </headerFooter>
  <rowBreaks count="2" manualBreakCount="2">
    <brk id="63" max="16383" man="1"/>
    <brk id="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9"/>
  <sheetViews>
    <sheetView topLeftCell="A12" zoomScaleNormal="100" workbookViewId="0">
      <selection activeCell="E20" sqref="A1:E20"/>
    </sheetView>
  </sheetViews>
  <sheetFormatPr defaultRowHeight="12.75" x14ac:dyDescent="0.2"/>
  <cols>
    <col min="1" max="1" width="49" style="425" customWidth="1"/>
    <col min="2" max="2" width="9.140625" style="425"/>
    <col min="3" max="3" width="9.85546875" style="425" customWidth="1"/>
    <col min="4" max="16384" width="9.140625" style="425"/>
  </cols>
  <sheetData>
    <row r="1" spans="1:6" s="423" customFormat="1" ht="25.5" x14ac:dyDescent="0.2">
      <c r="A1" s="423" t="s">
        <v>249</v>
      </c>
    </row>
    <row r="2" spans="1:6" s="423" customFormat="1" x14ac:dyDescent="0.2"/>
    <row r="3" spans="1:6" x14ac:dyDescent="0.2">
      <c r="A3" s="424" t="s">
        <v>250</v>
      </c>
    </row>
    <row r="4" spans="1:6" x14ac:dyDescent="0.2">
      <c r="A4" s="425" t="s">
        <v>251</v>
      </c>
      <c r="B4" s="425">
        <v>3250</v>
      </c>
      <c r="C4" s="425">
        <v>3600</v>
      </c>
      <c r="D4" s="425">
        <v>4510</v>
      </c>
      <c r="E4" s="425">
        <v>5550</v>
      </c>
    </row>
    <row r="5" spans="1:6" x14ac:dyDescent="0.2">
      <c r="A5" s="425" t="s">
        <v>252</v>
      </c>
      <c r="B5" s="425" t="s">
        <v>253</v>
      </c>
      <c r="C5" s="426">
        <v>21</v>
      </c>
      <c r="D5" s="426">
        <v>60</v>
      </c>
      <c r="E5" s="426">
        <v>88</v>
      </c>
      <c r="F5" s="426"/>
    </row>
    <row r="7" spans="1:6" x14ac:dyDescent="0.2">
      <c r="A7" s="425" t="s">
        <v>251</v>
      </c>
      <c r="B7" s="425">
        <v>6125</v>
      </c>
      <c r="C7" s="425">
        <v>6140</v>
      </c>
      <c r="D7" s="425">
        <v>6280</v>
      </c>
      <c r="E7" s="425">
        <v>6360</v>
      </c>
    </row>
    <row r="8" spans="1:6" x14ac:dyDescent="0.2">
      <c r="A8" s="425" t="s">
        <v>252</v>
      </c>
      <c r="B8" s="426">
        <v>24</v>
      </c>
      <c r="C8" s="426">
        <v>25</v>
      </c>
      <c r="D8" s="426">
        <v>25</v>
      </c>
      <c r="E8" s="426">
        <v>55</v>
      </c>
    </row>
    <row r="10" spans="1:6" x14ac:dyDescent="0.2">
      <c r="A10" s="424" t="s">
        <v>254</v>
      </c>
    </row>
    <row r="11" spans="1:6" ht="80.25" customHeight="1" x14ac:dyDescent="0.2">
      <c r="A11" s="473" t="s">
        <v>255</v>
      </c>
      <c r="B11" s="473"/>
      <c r="C11" s="473"/>
      <c r="D11" s="473"/>
      <c r="E11" s="473"/>
    </row>
    <row r="12" spans="1:6" x14ac:dyDescent="0.2">
      <c r="A12" s="425" t="s">
        <v>256</v>
      </c>
    </row>
    <row r="13" spans="1:6" x14ac:dyDescent="0.2">
      <c r="A13" s="425" t="s">
        <v>257</v>
      </c>
    </row>
    <row r="14" spans="1:6" x14ac:dyDescent="0.2">
      <c r="A14" s="425" t="s">
        <v>258</v>
      </c>
    </row>
    <row r="15" spans="1:6" x14ac:dyDescent="0.2">
      <c r="A15" s="425" t="s">
        <v>259</v>
      </c>
    </row>
    <row r="17" spans="1:5" ht="71.25" customHeight="1" x14ac:dyDescent="0.2">
      <c r="A17" s="474" t="s">
        <v>260</v>
      </c>
      <c r="B17" s="474"/>
      <c r="C17" s="474"/>
      <c r="D17" s="474"/>
      <c r="E17" s="474"/>
    </row>
    <row r="18" spans="1:5" x14ac:dyDescent="0.2">
      <c r="A18" s="427" t="s">
        <v>261</v>
      </c>
    </row>
    <row r="19" spans="1:5" x14ac:dyDescent="0.2">
      <c r="A19" s="425" t="s">
        <v>262</v>
      </c>
    </row>
  </sheetData>
  <mergeCells count="2">
    <mergeCell ref="A11:E11"/>
    <mergeCell ref="A17:E17"/>
  </mergeCells>
  <pageMargins left="0.7" right="0.7" top="0.75" bottom="0.75" header="0.3" footer="0.3"/>
  <pageSetup orientation="landscape" horizontalDpi="525" verticalDpi="525" r:id="rId1"/>
  <headerFooter>
    <oddHeader>&amp;CValue-Added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8"/>
  <sheetViews>
    <sheetView topLeftCell="A119" zoomScaleNormal="100" workbookViewId="0">
      <selection activeCell="H128" sqref="A1:H128"/>
    </sheetView>
  </sheetViews>
  <sheetFormatPr defaultRowHeight="12" x14ac:dyDescent="0.2"/>
  <cols>
    <col min="1" max="1" width="12.85546875" style="277" customWidth="1"/>
    <col min="2" max="2" width="55.42578125" style="277" bestFit="1" customWidth="1"/>
    <col min="3" max="3" width="10" style="274" bestFit="1" customWidth="1"/>
    <col min="4" max="4" width="10.42578125" style="275" customWidth="1"/>
    <col min="5" max="5" width="13.7109375" style="274" bestFit="1" customWidth="1"/>
    <col min="6" max="8" width="13.140625" style="281" bestFit="1" customWidth="1"/>
    <col min="9" max="16384" width="9.140625" style="277"/>
  </cols>
  <sheetData>
    <row r="1" spans="1:8" ht="15" x14ac:dyDescent="0.25">
      <c r="A1" s="103" t="s">
        <v>31</v>
      </c>
    </row>
    <row r="2" spans="1:8" ht="12.75" thickBot="1" x14ac:dyDescent="0.25">
      <c r="A2" s="272" t="s">
        <v>14</v>
      </c>
      <c r="B2" s="273" t="s">
        <v>22</v>
      </c>
      <c r="F2" s="276">
        <v>4.786E-2</v>
      </c>
      <c r="G2" s="276">
        <v>3.3730000000000003E-2</v>
      </c>
      <c r="H2" s="276">
        <v>2.6720000000000001E-2</v>
      </c>
    </row>
    <row r="3" spans="1:8" ht="24.75" thickBot="1" x14ac:dyDescent="0.25">
      <c r="A3" s="7" t="s">
        <v>0</v>
      </c>
      <c r="B3" s="8" t="s">
        <v>1</v>
      </c>
      <c r="C3" s="9" t="s">
        <v>2</v>
      </c>
      <c r="D3" s="26" t="s">
        <v>4</v>
      </c>
      <c r="E3" s="71" t="s">
        <v>6</v>
      </c>
      <c r="F3" s="72" t="s">
        <v>7</v>
      </c>
      <c r="G3" s="72" t="s">
        <v>8</v>
      </c>
      <c r="H3" s="72" t="s">
        <v>9</v>
      </c>
    </row>
    <row r="4" spans="1:8" ht="24.75" thickBot="1" x14ac:dyDescent="0.25">
      <c r="A4" s="302" t="s">
        <v>5</v>
      </c>
      <c r="B4" s="302"/>
      <c r="C4" s="409"/>
      <c r="D4" s="23"/>
      <c r="E4" s="410"/>
      <c r="F4" s="73" t="s">
        <v>20</v>
      </c>
      <c r="G4" s="73" t="s">
        <v>16</v>
      </c>
      <c r="H4" s="73" t="s">
        <v>17</v>
      </c>
    </row>
    <row r="5" spans="1:8" ht="12.75" thickBot="1" x14ac:dyDescent="0.25">
      <c r="A5" s="306" t="s">
        <v>133</v>
      </c>
      <c r="B5" s="411" t="s">
        <v>134</v>
      </c>
      <c r="C5" s="10">
        <v>649</v>
      </c>
      <c r="D5" s="21">
        <f>1-(E5/C5)</f>
        <v>0.33436055469953774</v>
      </c>
      <c r="E5" s="74">
        <v>432</v>
      </c>
      <c r="F5" s="78">
        <v>22.350619999999999</v>
      </c>
      <c r="G5" s="78">
        <v>16.932460000000003</v>
      </c>
      <c r="H5" s="78">
        <v>14.34864</v>
      </c>
    </row>
    <row r="6" spans="1:8" ht="12.75" thickBot="1" x14ac:dyDescent="0.25">
      <c r="A6" s="461" t="s">
        <v>3</v>
      </c>
      <c r="B6" s="462"/>
      <c r="C6" s="13"/>
      <c r="D6" s="22"/>
      <c r="E6" s="13"/>
      <c r="F6" s="14"/>
      <c r="G6" s="14"/>
      <c r="H6" s="4"/>
    </row>
    <row r="7" spans="1:8" x14ac:dyDescent="0.2">
      <c r="A7" s="308" t="s">
        <v>13</v>
      </c>
      <c r="B7" s="309"/>
      <c r="C7" s="310"/>
      <c r="D7" s="412"/>
      <c r="E7" s="310"/>
      <c r="F7" s="312"/>
      <c r="G7" s="312"/>
      <c r="H7" s="313"/>
    </row>
    <row r="8" spans="1:8" x14ac:dyDescent="0.2">
      <c r="A8" s="5" t="s">
        <v>135</v>
      </c>
      <c r="B8" s="1" t="s">
        <v>136</v>
      </c>
      <c r="C8" s="10">
        <v>149</v>
      </c>
      <c r="D8" s="21"/>
      <c r="E8" s="74">
        <v>75</v>
      </c>
      <c r="F8" s="78">
        <v>3.5895000000000001</v>
      </c>
      <c r="G8" s="78">
        <v>2.5297500000000004</v>
      </c>
      <c r="H8" s="85">
        <v>2.004</v>
      </c>
    </row>
    <row r="9" spans="1:8" x14ac:dyDescent="0.2">
      <c r="A9" s="16" t="s">
        <v>12</v>
      </c>
      <c r="B9" s="17"/>
      <c r="C9" s="34"/>
      <c r="D9" s="35"/>
      <c r="E9" s="34"/>
      <c r="F9" s="279"/>
      <c r="G9" s="279"/>
      <c r="H9" s="280"/>
    </row>
    <row r="10" spans="1:8" x14ac:dyDescent="0.2">
      <c r="A10" s="5" t="s">
        <v>137</v>
      </c>
      <c r="B10" s="1" t="s">
        <v>138</v>
      </c>
      <c r="C10" s="10">
        <v>149</v>
      </c>
      <c r="D10" s="21">
        <f>1-(E10/C10)</f>
        <v>0.16107382550335569</v>
      </c>
      <c r="E10" s="74">
        <v>125</v>
      </c>
      <c r="F10" s="78">
        <v>5.9824999999999999</v>
      </c>
      <c r="G10" s="78">
        <v>4.2162500000000005</v>
      </c>
      <c r="H10" s="85">
        <v>3.3400000000000003</v>
      </c>
    </row>
    <row r="11" spans="1:8" ht="12.75" thickBot="1" x14ac:dyDescent="0.25">
      <c r="A11" s="18" t="s">
        <v>10</v>
      </c>
      <c r="B11" s="19"/>
      <c r="C11" s="34"/>
      <c r="D11" s="35"/>
      <c r="E11" s="34"/>
      <c r="F11" s="36"/>
      <c r="G11" s="36"/>
      <c r="H11" s="37"/>
    </row>
    <row r="12" spans="1:8" x14ac:dyDescent="0.2">
      <c r="A12" s="413" t="s">
        <v>18</v>
      </c>
      <c r="B12" s="12" t="s">
        <v>19</v>
      </c>
      <c r="C12" s="414">
        <v>140</v>
      </c>
      <c r="D12" s="21">
        <f>1-(E12/C12)</f>
        <v>0</v>
      </c>
      <c r="E12" s="78">
        <v>140</v>
      </c>
      <c r="F12" s="78">
        <v>6.7004000000000001</v>
      </c>
      <c r="G12" s="78">
        <v>4.7222000000000008</v>
      </c>
      <c r="H12" s="78">
        <v>3.7408000000000001</v>
      </c>
    </row>
    <row r="13" spans="1:8" x14ac:dyDescent="0.2">
      <c r="A13" s="5">
        <v>973759</v>
      </c>
      <c r="B13" s="12" t="s">
        <v>139</v>
      </c>
      <c r="C13" s="10">
        <v>359</v>
      </c>
      <c r="D13" s="21">
        <f>1-(E13/C13)</f>
        <v>0.61838440111420612</v>
      </c>
      <c r="E13" s="74">
        <v>137</v>
      </c>
      <c r="F13" s="78">
        <v>6.5568200000000001</v>
      </c>
      <c r="G13" s="78">
        <v>4.6210100000000001</v>
      </c>
      <c r="H13" s="85">
        <v>3.6606399999999999</v>
      </c>
    </row>
    <row r="14" spans="1:8" x14ac:dyDescent="0.2">
      <c r="A14" s="5">
        <v>973760</v>
      </c>
      <c r="B14" s="12" t="s">
        <v>140</v>
      </c>
      <c r="C14" s="10">
        <v>579</v>
      </c>
      <c r="D14" s="21">
        <f>1-(E14/C14)</f>
        <v>0.61830742659758209</v>
      </c>
      <c r="E14" s="74">
        <v>221</v>
      </c>
      <c r="F14" s="78">
        <v>10.577059999999999</v>
      </c>
      <c r="G14" s="78">
        <v>7.4543300000000006</v>
      </c>
      <c r="H14" s="85">
        <v>5.9051200000000001</v>
      </c>
    </row>
    <row r="15" spans="1:8" ht="12.75" thickBot="1" x14ac:dyDescent="0.25">
      <c r="A15" s="6">
        <v>973761</v>
      </c>
      <c r="B15" s="317" t="s">
        <v>141</v>
      </c>
      <c r="C15" s="11">
        <v>599</v>
      </c>
      <c r="D15" s="24">
        <f>1-(E15/C15)</f>
        <v>0.61769616026711183</v>
      </c>
      <c r="E15" s="81">
        <v>229</v>
      </c>
      <c r="F15" s="86">
        <v>10.95994</v>
      </c>
      <c r="G15" s="86">
        <v>7.7241700000000009</v>
      </c>
      <c r="H15" s="87">
        <v>6.1188799999999999</v>
      </c>
    </row>
    <row r="16" spans="1:8" ht="12.75" thickBot="1" x14ac:dyDescent="0.25">
      <c r="A16" s="272"/>
      <c r="B16" s="273"/>
      <c r="F16" s="276"/>
      <c r="G16" s="276"/>
      <c r="H16" s="276"/>
    </row>
    <row r="17" spans="1:8" ht="24.75" thickBot="1" x14ac:dyDescent="0.25">
      <c r="A17" s="47" t="s">
        <v>0</v>
      </c>
      <c r="B17" s="48" t="s">
        <v>1</v>
      </c>
      <c r="C17" s="49" t="s">
        <v>2</v>
      </c>
      <c r="D17" s="50" t="s">
        <v>4</v>
      </c>
      <c r="E17" s="76" t="s">
        <v>6</v>
      </c>
      <c r="F17" s="77" t="s">
        <v>7</v>
      </c>
      <c r="G17" s="77" t="s">
        <v>8</v>
      </c>
      <c r="H17" s="77" t="s">
        <v>9</v>
      </c>
    </row>
    <row r="18" spans="1:8" ht="24.75" thickBot="1" x14ac:dyDescent="0.25">
      <c r="A18" s="242" t="s">
        <v>5</v>
      </c>
      <c r="B18" s="242"/>
      <c r="C18" s="243"/>
      <c r="D18" s="244"/>
      <c r="E18" s="245"/>
      <c r="F18" s="246" t="s">
        <v>20</v>
      </c>
      <c r="G18" s="246" t="s">
        <v>16</v>
      </c>
      <c r="H18" s="246" t="s">
        <v>17</v>
      </c>
    </row>
    <row r="19" spans="1:8" ht="39" thickBot="1" x14ac:dyDescent="0.25">
      <c r="A19" s="247" t="s">
        <v>97</v>
      </c>
      <c r="B19" s="248" t="s">
        <v>98</v>
      </c>
      <c r="C19" s="249">
        <v>999</v>
      </c>
      <c r="D19" s="56">
        <v>0.33529999999999999</v>
      </c>
      <c r="E19" s="249">
        <v>664</v>
      </c>
      <c r="F19" s="250">
        <v>34.17</v>
      </c>
      <c r="G19" s="250">
        <v>25.7</v>
      </c>
      <c r="H19" s="250">
        <v>21.67</v>
      </c>
    </row>
    <row r="20" spans="1:8" ht="12.75" thickBot="1" x14ac:dyDescent="0.25">
      <c r="A20" s="463" t="s">
        <v>3</v>
      </c>
      <c r="B20" s="475"/>
      <c r="C20" s="251">
        <v>999</v>
      </c>
      <c r="D20" s="252">
        <v>0.33529999999999999</v>
      </c>
      <c r="E20" s="253">
        <v>664</v>
      </c>
      <c r="F20" s="254">
        <v>34.17</v>
      </c>
      <c r="G20" s="254">
        <v>25.7</v>
      </c>
      <c r="H20" s="254">
        <v>21.67</v>
      </c>
    </row>
    <row r="21" spans="1:8" ht="36.75" thickBot="1" x14ac:dyDescent="0.25">
      <c r="A21" s="104" t="s">
        <v>99</v>
      </c>
      <c r="B21" s="255" t="s">
        <v>100</v>
      </c>
      <c r="C21" s="251">
        <v>1599</v>
      </c>
      <c r="D21" s="252">
        <v>0.33460000000000001</v>
      </c>
      <c r="E21" s="251">
        <v>1064</v>
      </c>
      <c r="F21" s="256">
        <v>55.32</v>
      </c>
      <c r="G21" s="256">
        <v>39.19</v>
      </c>
      <c r="H21" s="256">
        <v>32.36</v>
      </c>
    </row>
    <row r="22" spans="1:8" ht="12.75" thickBot="1" x14ac:dyDescent="0.25">
      <c r="A22" s="463" t="s">
        <v>3</v>
      </c>
      <c r="B22" s="475"/>
      <c r="C22" s="251">
        <v>1599</v>
      </c>
      <c r="D22" s="252">
        <v>0.33460000000000001</v>
      </c>
      <c r="E22" s="253">
        <v>1064</v>
      </c>
      <c r="F22" s="257">
        <v>55.32</v>
      </c>
      <c r="G22" s="257">
        <v>39.19</v>
      </c>
      <c r="H22" s="257">
        <v>32.36</v>
      </c>
    </row>
    <row r="23" spans="1:8" ht="36.75" thickBot="1" x14ac:dyDescent="0.25">
      <c r="A23" s="258" t="s">
        <v>101</v>
      </c>
      <c r="B23" s="259" t="s">
        <v>102</v>
      </c>
      <c r="C23" s="249">
        <v>2299</v>
      </c>
      <c r="D23" s="56">
        <v>0.33579999999999999</v>
      </c>
      <c r="E23" s="249">
        <v>1527</v>
      </c>
      <c r="F23" s="260">
        <v>75.569999999999993</v>
      </c>
      <c r="G23" s="250">
        <v>54.81</v>
      </c>
      <c r="H23" s="250">
        <v>44.73</v>
      </c>
    </row>
    <row r="24" spans="1:8" ht="12.75" thickBot="1" x14ac:dyDescent="0.25">
      <c r="A24" s="463" t="s">
        <v>3</v>
      </c>
      <c r="B24" s="475"/>
      <c r="C24" s="251">
        <v>2299</v>
      </c>
      <c r="D24" s="252">
        <v>0.33579999999999999</v>
      </c>
      <c r="E24" s="253">
        <v>1527</v>
      </c>
      <c r="F24" s="257">
        <v>75.569999999999993</v>
      </c>
      <c r="G24" s="254">
        <v>54.81</v>
      </c>
      <c r="H24" s="254">
        <v>44.73</v>
      </c>
    </row>
    <row r="25" spans="1:8" x14ac:dyDescent="0.2">
      <c r="A25" s="261" t="s">
        <v>12</v>
      </c>
      <c r="B25" s="262"/>
      <c r="C25" s="53"/>
      <c r="D25" s="53"/>
      <c r="E25" s="53"/>
      <c r="F25" s="53"/>
      <c r="G25" s="53"/>
      <c r="H25" s="52"/>
    </row>
    <row r="26" spans="1:8" x14ac:dyDescent="0.2">
      <c r="A26" s="263" t="s">
        <v>103</v>
      </c>
      <c r="B26" s="264" t="s">
        <v>104</v>
      </c>
      <c r="C26" s="249">
        <v>299</v>
      </c>
      <c r="D26" s="56">
        <v>0.40129999999999999</v>
      </c>
      <c r="E26" s="265">
        <v>179</v>
      </c>
      <c r="F26" s="78">
        <v>8.57</v>
      </c>
      <c r="G26" s="78">
        <v>6.04</v>
      </c>
      <c r="H26" s="85">
        <v>4.78</v>
      </c>
    </row>
    <row r="27" spans="1:8" ht="24" x14ac:dyDescent="0.2">
      <c r="A27" s="95" t="s">
        <v>105</v>
      </c>
      <c r="B27" s="93" t="s">
        <v>106</v>
      </c>
      <c r="C27" s="97">
        <v>1999</v>
      </c>
      <c r="D27" s="56">
        <v>0.24360000000000001</v>
      </c>
      <c r="E27" s="266">
        <v>1512</v>
      </c>
      <c r="F27" s="78">
        <v>72.36</v>
      </c>
      <c r="G27" s="78">
        <v>51</v>
      </c>
      <c r="H27" s="78">
        <v>40.4</v>
      </c>
    </row>
    <row r="28" spans="1:8" x14ac:dyDescent="0.2">
      <c r="A28" s="95" t="s">
        <v>107</v>
      </c>
      <c r="B28" s="93" t="s">
        <v>108</v>
      </c>
      <c r="C28" s="97">
        <v>299</v>
      </c>
      <c r="D28" s="56">
        <v>0.27760000000000001</v>
      </c>
      <c r="E28" s="266">
        <v>216</v>
      </c>
      <c r="F28" s="78">
        <v>10.34</v>
      </c>
      <c r="G28" s="78">
        <v>7.29</v>
      </c>
      <c r="H28" s="78">
        <v>5.77</v>
      </c>
    </row>
    <row r="29" spans="1:8" x14ac:dyDescent="0.2">
      <c r="A29" s="95" t="s">
        <v>109</v>
      </c>
      <c r="B29" s="93" t="s">
        <v>110</v>
      </c>
      <c r="C29" s="97">
        <v>799</v>
      </c>
      <c r="D29" s="56">
        <v>0.62450000000000006</v>
      </c>
      <c r="E29" s="266">
        <v>300</v>
      </c>
      <c r="F29" s="78">
        <v>14.36</v>
      </c>
      <c r="G29" s="78">
        <v>10.119999999999999</v>
      </c>
      <c r="H29" s="78">
        <v>8.02</v>
      </c>
    </row>
    <row r="30" spans="1:8" x14ac:dyDescent="0.2">
      <c r="A30" s="95" t="s">
        <v>111</v>
      </c>
      <c r="B30" s="93" t="s">
        <v>112</v>
      </c>
      <c r="C30" s="97">
        <v>899</v>
      </c>
      <c r="D30" s="56">
        <v>0.3281</v>
      </c>
      <c r="E30" s="266">
        <v>604</v>
      </c>
      <c r="F30" s="78">
        <v>28.91</v>
      </c>
      <c r="G30" s="78">
        <v>20.37</v>
      </c>
      <c r="H30" s="78">
        <v>16.14</v>
      </c>
    </row>
    <row r="31" spans="1:8" x14ac:dyDescent="0.2">
      <c r="A31" s="95" t="s">
        <v>113</v>
      </c>
      <c r="B31" s="93" t="s">
        <v>114</v>
      </c>
      <c r="C31" s="97">
        <v>1699</v>
      </c>
      <c r="D31" s="56">
        <v>0.24129999999999999</v>
      </c>
      <c r="E31" s="266">
        <v>1289</v>
      </c>
      <c r="F31" s="78">
        <v>61.69</v>
      </c>
      <c r="G31" s="78">
        <v>43.48</v>
      </c>
      <c r="H31" s="78">
        <v>34.44</v>
      </c>
    </row>
    <row r="32" spans="1:8" ht="24" x14ac:dyDescent="0.2">
      <c r="A32" s="95" t="s">
        <v>115</v>
      </c>
      <c r="B32" s="93" t="s">
        <v>116</v>
      </c>
      <c r="C32" s="97">
        <v>166.99</v>
      </c>
      <c r="D32" s="56">
        <v>0.25740000000000002</v>
      </c>
      <c r="E32" s="266">
        <v>124</v>
      </c>
      <c r="F32" s="78">
        <v>5.93</v>
      </c>
      <c r="G32" s="78">
        <v>4.18</v>
      </c>
      <c r="H32" s="78">
        <v>3.31</v>
      </c>
    </row>
    <row r="33" spans="1:8" x14ac:dyDescent="0.2">
      <c r="A33" s="261" t="s">
        <v>25</v>
      </c>
      <c r="B33" s="262"/>
      <c r="C33" s="262"/>
      <c r="D33" s="262"/>
      <c r="E33" s="262"/>
      <c r="F33" s="262"/>
      <c r="G33" s="262"/>
      <c r="H33" s="261"/>
    </row>
    <row r="34" spans="1:8" s="1" customFormat="1" x14ac:dyDescent="0.2">
      <c r="A34" s="264" t="s">
        <v>117</v>
      </c>
      <c r="B34" s="267" t="s">
        <v>118</v>
      </c>
      <c r="C34" s="249">
        <v>249</v>
      </c>
      <c r="D34" s="56">
        <v>0.22889999999999999</v>
      </c>
      <c r="E34" s="265">
        <v>192</v>
      </c>
      <c r="F34" s="78">
        <v>9.19</v>
      </c>
      <c r="G34" s="78">
        <v>6.48</v>
      </c>
      <c r="H34" s="85">
        <v>5.13</v>
      </c>
    </row>
    <row r="35" spans="1:8" s="1" customFormat="1" x14ac:dyDescent="0.2">
      <c r="A35" s="54" t="s">
        <v>11</v>
      </c>
      <c r="B35" s="55"/>
      <c r="C35" s="55"/>
      <c r="D35" s="55"/>
      <c r="E35" s="55"/>
      <c r="F35" s="55"/>
      <c r="G35" s="55"/>
      <c r="H35" s="54"/>
    </row>
    <row r="36" spans="1:8" s="1" customFormat="1" x14ac:dyDescent="0.2">
      <c r="A36" s="264" t="s">
        <v>119</v>
      </c>
      <c r="B36" s="267" t="s">
        <v>120</v>
      </c>
      <c r="C36" s="249">
        <v>449</v>
      </c>
      <c r="D36" s="56">
        <v>0.63029999999999997</v>
      </c>
      <c r="E36" s="265">
        <v>166</v>
      </c>
      <c r="F36" s="78">
        <v>7.94</v>
      </c>
      <c r="G36" s="78">
        <v>5.6</v>
      </c>
      <c r="H36" s="85">
        <v>4.4400000000000004</v>
      </c>
    </row>
    <row r="37" spans="1:8" s="1" customFormat="1" x14ac:dyDescent="0.2">
      <c r="A37" s="54" t="s">
        <v>10</v>
      </c>
      <c r="B37" s="55"/>
      <c r="C37" s="55"/>
      <c r="D37" s="55"/>
      <c r="E37" s="55"/>
      <c r="F37" s="55"/>
      <c r="G37" s="55"/>
      <c r="H37" s="54"/>
    </row>
    <row r="38" spans="1:8" s="1" customFormat="1" x14ac:dyDescent="0.2">
      <c r="A38" s="263" t="s">
        <v>18</v>
      </c>
      <c r="B38" s="268" t="s">
        <v>19</v>
      </c>
      <c r="C38" s="269">
        <v>160</v>
      </c>
      <c r="D38" s="56">
        <v>0</v>
      </c>
      <c r="E38" s="78">
        <v>160</v>
      </c>
      <c r="F38" s="78">
        <v>7.66</v>
      </c>
      <c r="G38" s="78">
        <v>5.4</v>
      </c>
      <c r="H38" s="78">
        <v>4.28</v>
      </c>
    </row>
    <row r="39" spans="1:8" s="1" customFormat="1" x14ac:dyDescent="0.2">
      <c r="A39" s="263" t="s">
        <v>121</v>
      </c>
      <c r="B39" s="268" t="s">
        <v>122</v>
      </c>
      <c r="C39" s="249">
        <v>599</v>
      </c>
      <c r="D39" s="56">
        <v>0.69279999999999997</v>
      </c>
      <c r="E39" s="265">
        <v>184</v>
      </c>
      <c r="F39" s="78">
        <v>8.81</v>
      </c>
      <c r="G39" s="78">
        <v>6.21</v>
      </c>
      <c r="H39" s="85">
        <v>4.92</v>
      </c>
    </row>
    <row r="40" spans="1:8" s="1" customFormat="1" x14ac:dyDescent="0.2">
      <c r="A40" s="263" t="s">
        <v>123</v>
      </c>
      <c r="B40" s="268" t="s">
        <v>124</v>
      </c>
      <c r="C40" s="249">
        <v>499</v>
      </c>
      <c r="D40" s="56">
        <v>0.6794</v>
      </c>
      <c r="E40" s="265">
        <v>160</v>
      </c>
      <c r="F40" s="78">
        <v>7.66</v>
      </c>
      <c r="G40" s="78">
        <v>5.4</v>
      </c>
      <c r="H40" s="85">
        <v>4.28</v>
      </c>
    </row>
    <row r="41" spans="1:8" s="1" customFormat="1" ht="12.75" x14ac:dyDescent="0.2">
      <c r="A41" s="263" t="s">
        <v>125</v>
      </c>
      <c r="B41" s="270" t="s">
        <v>126</v>
      </c>
      <c r="C41" s="249">
        <v>299</v>
      </c>
      <c r="D41" s="56">
        <v>0.6321</v>
      </c>
      <c r="E41" s="265">
        <v>110</v>
      </c>
      <c r="F41" s="78">
        <v>5.26</v>
      </c>
      <c r="G41" s="78">
        <v>3.71</v>
      </c>
      <c r="H41" s="85">
        <v>2.94</v>
      </c>
    </row>
    <row r="42" spans="1:8" x14ac:dyDescent="0.2">
      <c r="A42" s="95" t="s">
        <v>127</v>
      </c>
      <c r="B42" s="93" t="s">
        <v>128</v>
      </c>
      <c r="C42" s="97">
        <v>719</v>
      </c>
      <c r="D42" s="56">
        <v>0.61750000000000005</v>
      </c>
      <c r="E42" s="266">
        <v>275</v>
      </c>
      <c r="F42" s="78">
        <v>13.16</v>
      </c>
      <c r="G42" s="78">
        <v>9.2799999999999994</v>
      </c>
      <c r="H42" s="78">
        <v>7.35</v>
      </c>
    </row>
    <row r="43" spans="1:8" s="1" customFormat="1" ht="24" x14ac:dyDescent="0.2">
      <c r="A43" s="95" t="s">
        <v>26</v>
      </c>
      <c r="B43" s="93" t="s">
        <v>27</v>
      </c>
      <c r="C43" s="97">
        <v>219</v>
      </c>
      <c r="D43" s="56">
        <v>0.26029999999999998</v>
      </c>
      <c r="E43" s="266">
        <v>162</v>
      </c>
      <c r="F43" s="78">
        <v>7.75</v>
      </c>
      <c r="G43" s="78">
        <v>5.46</v>
      </c>
      <c r="H43" s="78">
        <v>4.33</v>
      </c>
    </row>
    <row r="44" spans="1:8" s="1" customFormat="1" x14ac:dyDescent="0.2">
      <c r="A44" s="95" t="s">
        <v>129</v>
      </c>
      <c r="B44" s="93" t="s">
        <v>130</v>
      </c>
      <c r="C44" s="97">
        <v>399</v>
      </c>
      <c r="D44" s="56">
        <v>0.40100000000000002</v>
      </c>
      <c r="E44" s="266">
        <v>239</v>
      </c>
      <c r="F44" s="78">
        <v>11.44</v>
      </c>
      <c r="G44" s="78">
        <v>8.06</v>
      </c>
      <c r="H44" s="78">
        <v>6.39</v>
      </c>
    </row>
    <row r="45" spans="1:8" s="1" customFormat="1" ht="12.75" thickBot="1" x14ac:dyDescent="0.25">
      <c r="A45" s="96" t="s">
        <v>131</v>
      </c>
      <c r="B45" s="94" t="s">
        <v>132</v>
      </c>
      <c r="C45" s="98">
        <v>299</v>
      </c>
      <c r="D45" s="57">
        <v>0.6321</v>
      </c>
      <c r="E45" s="271">
        <v>110</v>
      </c>
      <c r="F45" s="86">
        <v>5.26</v>
      </c>
      <c r="G45" s="86">
        <v>3.71</v>
      </c>
      <c r="H45" s="86">
        <v>2.94</v>
      </c>
    </row>
    <row r="46" spans="1:8" s="1" customFormat="1" ht="12.75" x14ac:dyDescent="0.2">
      <c r="A46" s="282"/>
      <c r="B46" s="282"/>
      <c r="C46" s="282"/>
      <c r="D46" s="282"/>
      <c r="E46" s="282"/>
      <c r="F46" s="282"/>
      <c r="G46" s="282"/>
      <c r="H46" s="282"/>
    </row>
    <row r="47" spans="1:8" s="1" customFormat="1" ht="15" x14ac:dyDescent="0.25">
      <c r="A47" s="103" t="s">
        <v>30</v>
      </c>
      <c r="C47" s="2"/>
      <c r="D47" s="25"/>
      <c r="E47" s="2"/>
      <c r="F47" s="3"/>
      <c r="G47" s="3"/>
      <c r="H47" s="3"/>
    </row>
    <row r="48" spans="1:8" s="1" customFormat="1" ht="12.75" thickBot="1" x14ac:dyDescent="0.25">
      <c r="A48" s="31" t="s">
        <v>14</v>
      </c>
      <c r="B48" s="41" t="s">
        <v>29</v>
      </c>
      <c r="C48" s="28"/>
      <c r="D48" s="28"/>
      <c r="E48" s="28"/>
      <c r="F48" s="29">
        <v>4.786E-2</v>
      </c>
      <c r="G48" s="29">
        <v>3.3730000000000003E-2</v>
      </c>
      <c r="H48" s="29">
        <v>2.6720000000000001E-2</v>
      </c>
    </row>
    <row r="49" spans="1:12" s="1" customFormat="1" ht="24.75" thickBot="1" x14ac:dyDescent="0.25">
      <c r="A49" s="7" t="s">
        <v>0</v>
      </c>
      <c r="B49" s="8" t="s">
        <v>1</v>
      </c>
      <c r="C49" s="9" t="s">
        <v>2</v>
      </c>
      <c r="D49" s="297" t="s">
        <v>4</v>
      </c>
      <c r="E49" s="71" t="s">
        <v>6</v>
      </c>
      <c r="F49" s="72" t="s">
        <v>7</v>
      </c>
      <c r="G49" s="72" t="s">
        <v>8</v>
      </c>
      <c r="H49" s="72" t="s">
        <v>9</v>
      </c>
    </row>
    <row r="50" spans="1:12" s="1" customFormat="1" ht="24.75" thickBot="1" x14ac:dyDescent="0.25">
      <c r="A50" s="298" t="s">
        <v>5</v>
      </c>
      <c r="B50" s="298"/>
      <c r="C50" s="299"/>
      <c r="D50" s="300"/>
      <c r="E50" s="301"/>
      <c r="F50" s="73" t="s">
        <v>20</v>
      </c>
      <c r="G50" s="73" t="s">
        <v>16</v>
      </c>
      <c r="H50" s="73" t="s">
        <v>17</v>
      </c>
    </row>
    <row r="51" spans="1:12" s="1" customFormat="1" ht="39" thickBot="1" x14ac:dyDescent="0.25">
      <c r="A51" s="39" t="s">
        <v>151</v>
      </c>
      <c r="B51" s="92" t="s">
        <v>152</v>
      </c>
      <c r="C51" s="13">
        <v>349</v>
      </c>
      <c r="D51" s="22">
        <f>1-(E51/C51)</f>
        <v>0.1919770773638968</v>
      </c>
      <c r="E51" s="90">
        <v>282</v>
      </c>
      <c r="F51" s="254">
        <f>(E51+40)*F48</f>
        <v>15.410919999999999</v>
      </c>
      <c r="G51" s="254">
        <f>(E51+80)*G48</f>
        <v>12.210260000000002</v>
      </c>
      <c r="H51" s="254">
        <f>(E51+120)*H48</f>
        <v>10.741440000000001</v>
      </c>
    </row>
    <row r="52" spans="1:12" s="1" customFormat="1" ht="12.75" thickBot="1" x14ac:dyDescent="0.25">
      <c r="A52" s="461" t="s">
        <v>3</v>
      </c>
      <c r="B52" s="462"/>
      <c r="C52" s="13"/>
      <c r="D52" s="32"/>
      <c r="E52" s="13"/>
      <c r="F52" s="14"/>
      <c r="G52" s="14"/>
      <c r="H52" s="4"/>
    </row>
    <row r="53" spans="1:12" s="1" customFormat="1" x14ac:dyDescent="0.2">
      <c r="A53" s="18" t="s">
        <v>10</v>
      </c>
      <c r="B53" s="19"/>
      <c r="C53" s="34"/>
      <c r="D53" s="40"/>
      <c r="E53" s="34"/>
      <c r="F53" s="36"/>
      <c r="G53" s="36"/>
      <c r="H53" s="37"/>
    </row>
    <row r="54" spans="1:12" ht="12.75" thickBot="1" x14ac:dyDescent="0.25">
      <c r="A54" s="6" t="s">
        <v>18</v>
      </c>
      <c r="B54" s="6" t="s">
        <v>19</v>
      </c>
      <c r="C54" s="11">
        <v>140</v>
      </c>
      <c r="D54" s="24">
        <f>1-(E54/C54)</f>
        <v>0</v>
      </c>
      <c r="E54" s="81">
        <v>140</v>
      </c>
      <c r="F54" s="86">
        <f>E54*F48</f>
        <v>6.7004000000000001</v>
      </c>
      <c r="G54" s="86">
        <f>E54*G48</f>
        <v>4.7222000000000008</v>
      </c>
      <c r="H54" s="87">
        <f>E54*H48</f>
        <v>3.7408000000000001</v>
      </c>
    </row>
    <row r="55" spans="1:12" s="324" customFormat="1" ht="13.5" thickBot="1" x14ac:dyDescent="0.25">
      <c r="A55" s="277"/>
      <c r="B55" s="277"/>
      <c r="C55" s="274"/>
      <c r="D55" s="275"/>
      <c r="E55" s="274"/>
      <c r="F55" s="281"/>
      <c r="G55" s="281"/>
      <c r="H55" s="281"/>
    </row>
    <row r="56" spans="1:12" s="99" customFormat="1" ht="24.75" thickBot="1" x14ac:dyDescent="0.25">
      <c r="A56" s="7" t="s">
        <v>0</v>
      </c>
      <c r="B56" s="8" t="s">
        <v>1</v>
      </c>
      <c r="C56" s="9" t="s">
        <v>2</v>
      </c>
      <c r="D56" s="297" t="s">
        <v>4</v>
      </c>
      <c r="E56" s="71" t="s">
        <v>6</v>
      </c>
      <c r="F56" s="72" t="s">
        <v>7</v>
      </c>
      <c r="G56" s="72" t="s">
        <v>8</v>
      </c>
      <c r="H56" s="72" t="s">
        <v>9</v>
      </c>
    </row>
    <row r="57" spans="1:12" s="99" customFormat="1" ht="24.75" thickBot="1" x14ac:dyDescent="0.25">
      <c r="A57" s="302" t="s">
        <v>5</v>
      </c>
      <c r="B57" s="302"/>
      <c r="C57" s="303"/>
      <c r="D57" s="304"/>
      <c r="E57" s="303"/>
      <c r="F57" s="305" t="s">
        <v>20</v>
      </c>
      <c r="G57" s="305" t="s">
        <v>16</v>
      </c>
      <c r="H57" s="305" t="s">
        <v>17</v>
      </c>
    </row>
    <row r="58" spans="1:12" s="99" customFormat="1" ht="51.75" thickBot="1" x14ac:dyDescent="0.25">
      <c r="A58" s="306" t="s">
        <v>153</v>
      </c>
      <c r="B58" s="307" t="s">
        <v>154</v>
      </c>
      <c r="C58" s="10">
        <v>399</v>
      </c>
      <c r="D58" s="21">
        <f>1-(E58/C58)</f>
        <v>0.16541353383458646</v>
      </c>
      <c r="E58" s="74">
        <v>333</v>
      </c>
      <c r="F58" s="78">
        <f>(E58+43)*F55</f>
        <v>0</v>
      </c>
      <c r="G58" s="78">
        <f>(E58+85)*G55</f>
        <v>0</v>
      </c>
      <c r="H58" s="78">
        <f>(E58+128)*H55</f>
        <v>0</v>
      </c>
      <c r="I58" s="340"/>
      <c r="J58" s="340"/>
      <c r="K58" s="340"/>
      <c r="L58" s="340"/>
    </row>
    <row r="59" spans="1:12" s="99" customFormat="1" ht="13.5" thickBot="1" x14ac:dyDescent="0.25">
      <c r="A59" s="461" t="s">
        <v>3</v>
      </c>
      <c r="B59" s="462"/>
      <c r="C59" s="13"/>
      <c r="D59" s="32"/>
      <c r="E59" s="13"/>
      <c r="F59" s="14"/>
      <c r="G59" s="14"/>
      <c r="H59" s="4"/>
    </row>
    <row r="60" spans="1:12" s="99" customFormat="1" ht="12.75" x14ac:dyDescent="0.2">
      <c r="A60" s="308" t="s">
        <v>13</v>
      </c>
      <c r="B60" s="309"/>
      <c r="C60" s="310"/>
      <c r="D60" s="311"/>
      <c r="E60" s="310"/>
      <c r="F60" s="312"/>
      <c r="G60" s="312"/>
      <c r="H60" s="313"/>
    </row>
    <row r="61" spans="1:12" s="99" customFormat="1" ht="12.75" x14ac:dyDescent="0.2">
      <c r="A61" s="314" t="s">
        <v>155</v>
      </c>
      <c r="B61" s="315" t="s">
        <v>156</v>
      </c>
      <c r="C61" s="10">
        <v>149</v>
      </c>
      <c r="D61" s="21">
        <f>1-(E61/C61)</f>
        <v>0.26845637583892612</v>
      </c>
      <c r="E61" s="74">
        <v>109</v>
      </c>
      <c r="F61" s="78">
        <f>E61*F55</f>
        <v>0</v>
      </c>
      <c r="G61" s="78">
        <f>E61*G55</f>
        <v>0</v>
      </c>
      <c r="H61" s="85">
        <f>E61*H55</f>
        <v>0</v>
      </c>
    </row>
    <row r="62" spans="1:12" s="99" customFormat="1" ht="12.75" x14ac:dyDescent="0.2">
      <c r="A62" s="16" t="s">
        <v>157</v>
      </c>
      <c r="B62" s="17"/>
      <c r="C62" s="34"/>
      <c r="D62" s="40"/>
      <c r="E62" s="34"/>
      <c r="F62" s="36"/>
      <c r="G62" s="36"/>
      <c r="H62" s="37"/>
    </row>
    <row r="63" spans="1:12" s="99" customFormat="1" ht="12.75" x14ac:dyDescent="0.2">
      <c r="A63" s="314" t="s">
        <v>158</v>
      </c>
      <c r="B63" s="315" t="s">
        <v>159</v>
      </c>
      <c r="C63" s="10">
        <v>199</v>
      </c>
      <c r="D63" s="316">
        <f>1-(E63/C63)</f>
        <v>0.21105527638190957</v>
      </c>
      <c r="E63" s="74">
        <v>157</v>
      </c>
      <c r="F63" s="78">
        <f>E63*F55</f>
        <v>0</v>
      </c>
      <c r="G63" s="78">
        <f>E63*G55</f>
        <v>0</v>
      </c>
      <c r="H63" s="85">
        <f>E63*H55</f>
        <v>0</v>
      </c>
    </row>
    <row r="64" spans="1:12" s="99" customFormat="1" ht="12.75" x14ac:dyDescent="0.2">
      <c r="A64" s="18" t="s">
        <v>10</v>
      </c>
      <c r="B64" s="19"/>
      <c r="C64" s="34"/>
      <c r="D64" s="40"/>
      <c r="E64" s="34"/>
      <c r="F64" s="36"/>
      <c r="G64" s="36"/>
      <c r="H64" s="37"/>
    </row>
    <row r="65" spans="1:8" s="99" customFormat="1" ht="12.75" x14ac:dyDescent="0.2">
      <c r="A65" s="5" t="s">
        <v>18</v>
      </c>
      <c r="B65" s="5" t="s">
        <v>19</v>
      </c>
      <c r="C65" s="10">
        <v>140</v>
      </c>
      <c r="D65" s="21">
        <f>1-(E65/C65)</f>
        <v>0</v>
      </c>
      <c r="E65" s="74">
        <v>140</v>
      </c>
      <c r="F65" s="78">
        <f>E65*F55</f>
        <v>0</v>
      </c>
      <c r="G65" s="78">
        <f>E65*G55</f>
        <v>0</v>
      </c>
      <c r="H65" s="85">
        <f>E65*H55</f>
        <v>0</v>
      </c>
    </row>
    <row r="66" spans="1:8" s="99" customFormat="1" ht="13.5" thickBot="1" x14ac:dyDescent="0.25">
      <c r="A66" s="6" t="s">
        <v>127</v>
      </c>
      <c r="B66" s="317" t="s">
        <v>21</v>
      </c>
      <c r="C66" s="11">
        <v>719</v>
      </c>
      <c r="D66" s="24">
        <f>1-(E66/C66)</f>
        <v>0.61752433936022255</v>
      </c>
      <c r="E66" s="81">
        <v>275</v>
      </c>
      <c r="F66" s="86">
        <f>E66*F55</f>
        <v>0</v>
      </c>
      <c r="G66" s="86">
        <f>E66*G55</f>
        <v>0</v>
      </c>
      <c r="H66" s="87">
        <f>E66*H55</f>
        <v>0</v>
      </c>
    </row>
    <row r="67" spans="1:8" s="99" customFormat="1" ht="13.5" thickBot="1" x14ac:dyDescent="0.25">
      <c r="A67" s="277"/>
      <c r="B67" s="277"/>
      <c r="C67" s="274"/>
      <c r="D67" s="275"/>
      <c r="E67" s="274"/>
      <c r="F67" s="281"/>
      <c r="G67" s="281"/>
      <c r="H67" s="281"/>
    </row>
    <row r="68" spans="1:8" s="99" customFormat="1" ht="26.25" thickBot="1" x14ac:dyDescent="0.25">
      <c r="A68" s="318" t="s">
        <v>0</v>
      </c>
      <c r="B68" s="319" t="s">
        <v>1</v>
      </c>
      <c r="C68" s="320" t="s">
        <v>2</v>
      </c>
      <c r="D68" s="321" t="s">
        <v>4</v>
      </c>
      <c r="E68" s="322" t="s">
        <v>6</v>
      </c>
      <c r="F68" s="323" t="s">
        <v>7</v>
      </c>
      <c r="G68" s="323" t="s">
        <v>8</v>
      </c>
      <c r="H68" s="323" t="s">
        <v>9</v>
      </c>
    </row>
    <row r="69" spans="1:8" s="99" customFormat="1" ht="39" thickBot="1" x14ac:dyDescent="0.25">
      <c r="A69" s="325" t="s">
        <v>5</v>
      </c>
      <c r="B69" s="325"/>
      <c r="C69" s="326"/>
      <c r="D69" s="327"/>
      <c r="E69" s="328"/>
      <c r="F69" s="329" t="s">
        <v>20</v>
      </c>
      <c r="G69" s="329" t="s">
        <v>16</v>
      </c>
      <c r="H69" s="329" t="s">
        <v>17</v>
      </c>
    </row>
    <row r="70" spans="1:8" s="392" customFormat="1" ht="39" thickBot="1" x14ac:dyDescent="0.25">
      <c r="A70" s="330" t="s">
        <v>160</v>
      </c>
      <c r="B70" s="331" t="s">
        <v>161</v>
      </c>
      <c r="C70" s="332">
        <v>549</v>
      </c>
      <c r="D70" s="333">
        <f>1-(E70/C70)</f>
        <v>0.45355191256830596</v>
      </c>
      <c r="E70" s="334">
        <v>300</v>
      </c>
      <c r="F70" s="335">
        <f>(E70+50)*F67</f>
        <v>0</v>
      </c>
      <c r="G70" s="335">
        <f>(E70+100)*G67</f>
        <v>0</v>
      </c>
      <c r="H70" s="335">
        <f>(E70+150)*H67</f>
        <v>0</v>
      </c>
    </row>
    <row r="71" spans="1:8" s="99" customFormat="1" ht="13.5" thickBot="1" x14ac:dyDescent="0.25">
      <c r="A71" s="476" t="s">
        <v>3</v>
      </c>
      <c r="B71" s="477"/>
      <c r="C71" s="336"/>
      <c r="D71" s="337"/>
      <c r="E71" s="336"/>
      <c r="F71" s="338"/>
      <c r="G71" s="338"/>
      <c r="H71" s="339"/>
    </row>
    <row r="72" spans="1:8" s="99" customFormat="1" ht="12.75" x14ac:dyDescent="0.2">
      <c r="A72" s="341" t="s">
        <v>13</v>
      </c>
      <c r="B72" s="342"/>
      <c r="C72" s="343"/>
      <c r="D72" s="344"/>
      <c r="E72" s="343"/>
      <c r="F72" s="345"/>
      <c r="G72" s="345"/>
      <c r="H72" s="346"/>
    </row>
    <row r="73" spans="1:8" s="99" customFormat="1" ht="12.75" x14ac:dyDescent="0.2">
      <c r="A73" s="347" t="s">
        <v>162</v>
      </c>
      <c r="B73" s="348" t="s">
        <v>163</v>
      </c>
      <c r="C73" s="332">
        <v>199</v>
      </c>
      <c r="D73" s="333">
        <f>1-(E73/C73)</f>
        <v>0.25628140703517588</v>
      </c>
      <c r="E73" s="334">
        <v>148</v>
      </c>
      <c r="F73" s="335">
        <f>E73*F67</f>
        <v>0</v>
      </c>
      <c r="G73" s="335">
        <f>E73*G67</f>
        <v>0</v>
      </c>
      <c r="H73" s="349">
        <f>E73*H67</f>
        <v>0</v>
      </c>
    </row>
    <row r="74" spans="1:8" s="99" customFormat="1" ht="12.75" x14ac:dyDescent="0.2">
      <c r="A74" s="350" t="s">
        <v>12</v>
      </c>
      <c r="B74" s="351"/>
      <c r="C74" s="352"/>
      <c r="D74" s="353"/>
      <c r="E74" s="352"/>
      <c r="F74" s="354"/>
      <c r="G74" s="354"/>
      <c r="H74" s="355"/>
    </row>
    <row r="75" spans="1:8" s="99" customFormat="1" ht="12.75" x14ac:dyDescent="0.2">
      <c r="A75" s="347" t="s">
        <v>164</v>
      </c>
      <c r="B75" s="348" t="s">
        <v>165</v>
      </c>
      <c r="C75" s="332">
        <v>399</v>
      </c>
      <c r="D75" s="333">
        <f>1-(E75/C75)</f>
        <v>0.25814536340852134</v>
      </c>
      <c r="E75" s="334">
        <v>296</v>
      </c>
      <c r="F75" s="335">
        <f>E75*F67</f>
        <v>0</v>
      </c>
      <c r="G75" s="335">
        <f>E75*G67</f>
        <v>0</v>
      </c>
      <c r="H75" s="349">
        <f>E75*H67</f>
        <v>0</v>
      </c>
    </row>
    <row r="76" spans="1:8" s="99" customFormat="1" ht="25.5" x14ac:dyDescent="0.2">
      <c r="A76" s="347" t="s">
        <v>166</v>
      </c>
      <c r="B76" s="348" t="s">
        <v>167</v>
      </c>
      <c r="C76" s="332">
        <v>499</v>
      </c>
      <c r="D76" s="333">
        <f>1-(E76/C76)</f>
        <v>0.25851703406813631</v>
      </c>
      <c r="E76" s="334">
        <v>370</v>
      </c>
      <c r="F76" s="335">
        <f>E76*F67</f>
        <v>0</v>
      </c>
      <c r="G76" s="335">
        <f>E76*G67</f>
        <v>0</v>
      </c>
      <c r="H76" s="349">
        <f>E76*H67</f>
        <v>0</v>
      </c>
    </row>
    <row r="77" spans="1:8" s="99" customFormat="1" ht="12.75" x14ac:dyDescent="0.2">
      <c r="A77" s="356" t="s">
        <v>11</v>
      </c>
      <c r="B77" s="357"/>
      <c r="C77" s="352"/>
      <c r="D77" s="353"/>
      <c r="E77" s="352"/>
      <c r="F77" s="354"/>
      <c r="G77" s="354"/>
      <c r="H77" s="355"/>
    </row>
    <row r="78" spans="1:8" s="99" customFormat="1" ht="25.5" x14ac:dyDescent="0.2">
      <c r="A78" s="347" t="s">
        <v>168</v>
      </c>
      <c r="B78" s="348" t="s">
        <v>169</v>
      </c>
      <c r="C78" s="332">
        <v>349</v>
      </c>
      <c r="D78" s="333">
        <f>1-(E78/C78)</f>
        <v>0.25787965616045849</v>
      </c>
      <c r="E78" s="334">
        <v>259</v>
      </c>
      <c r="F78" s="335">
        <f>(E78+35)*F67</f>
        <v>0</v>
      </c>
      <c r="G78" s="335">
        <f>(E78+70)*G67</f>
        <v>0</v>
      </c>
      <c r="H78" s="335">
        <f>(E78+105)*H67</f>
        <v>0</v>
      </c>
    </row>
    <row r="79" spans="1:8" s="99" customFormat="1" ht="12.75" x14ac:dyDescent="0.2">
      <c r="A79" s="356" t="s">
        <v>10</v>
      </c>
      <c r="B79" s="357"/>
      <c r="C79" s="352"/>
      <c r="D79" s="353"/>
      <c r="E79" s="352"/>
      <c r="F79" s="354"/>
      <c r="G79" s="354"/>
      <c r="H79" s="355"/>
    </row>
    <row r="80" spans="1:8" s="99" customFormat="1" ht="12.75" x14ac:dyDescent="0.2">
      <c r="A80" s="358" t="s">
        <v>18</v>
      </c>
      <c r="B80" s="358" t="s">
        <v>19</v>
      </c>
      <c r="C80" s="332">
        <v>140</v>
      </c>
      <c r="D80" s="333">
        <f>1-(E80/C80)</f>
        <v>0</v>
      </c>
      <c r="E80" s="334">
        <v>140</v>
      </c>
      <c r="F80" s="335">
        <f>E80*F67</f>
        <v>0</v>
      </c>
      <c r="G80" s="335">
        <f>E80*G67</f>
        <v>0</v>
      </c>
      <c r="H80" s="349">
        <f>E80*H67</f>
        <v>0</v>
      </c>
    </row>
    <row r="81" spans="1:8" s="99" customFormat="1" ht="12.75" x14ac:dyDescent="0.2">
      <c r="A81" s="358" t="s">
        <v>127</v>
      </c>
      <c r="B81" s="359" t="s">
        <v>21</v>
      </c>
      <c r="C81" s="332">
        <v>719</v>
      </c>
      <c r="D81" s="333">
        <f>1-(E81/C81)</f>
        <v>0.61752433936022255</v>
      </c>
      <c r="E81" s="334">
        <v>275</v>
      </c>
      <c r="F81" s="335">
        <f>E81*F67</f>
        <v>0</v>
      </c>
      <c r="G81" s="335">
        <f>E81*G67</f>
        <v>0</v>
      </c>
      <c r="H81" s="349">
        <f>E81*H67</f>
        <v>0</v>
      </c>
    </row>
    <row r="82" spans="1:8" s="99" customFormat="1" ht="13.5" thickBot="1" x14ac:dyDescent="0.25">
      <c r="A82" s="360" t="s">
        <v>149</v>
      </c>
      <c r="B82" s="361" t="s">
        <v>170</v>
      </c>
      <c r="C82" s="362">
        <v>599</v>
      </c>
      <c r="D82" s="363">
        <f>1-(E82/C82)</f>
        <v>0.61769616026711183</v>
      </c>
      <c r="E82" s="364">
        <v>229</v>
      </c>
      <c r="F82" s="238">
        <f>E82*F67</f>
        <v>0</v>
      </c>
      <c r="G82" s="238">
        <f>E82*G67</f>
        <v>0</v>
      </c>
      <c r="H82" s="365">
        <f>E82*H67</f>
        <v>0</v>
      </c>
    </row>
    <row r="83" spans="1:8" s="99" customFormat="1" ht="13.5" thickBot="1" x14ac:dyDescent="0.25">
      <c r="A83" s="391"/>
      <c r="B83" s="391"/>
      <c r="C83" s="391"/>
      <c r="D83" s="391"/>
      <c r="E83" s="391"/>
      <c r="F83" s="391"/>
      <c r="G83" s="391"/>
      <c r="H83" s="391"/>
    </row>
    <row r="84" spans="1:8" s="99" customFormat="1" ht="26.25" thickBot="1" x14ac:dyDescent="0.25">
      <c r="A84" s="209" t="s">
        <v>0</v>
      </c>
      <c r="B84" s="210" t="s">
        <v>1</v>
      </c>
      <c r="C84" s="211" t="s">
        <v>2</v>
      </c>
      <c r="D84" s="212" t="s">
        <v>4</v>
      </c>
      <c r="E84" s="213" t="s">
        <v>6</v>
      </c>
      <c r="F84" s="214" t="s">
        <v>7</v>
      </c>
      <c r="G84" s="214" t="s">
        <v>8</v>
      </c>
      <c r="H84" s="214" t="s">
        <v>9</v>
      </c>
    </row>
    <row r="85" spans="1:8" s="99" customFormat="1" ht="39" thickBot="1" x14ac:dyDescent="0.25">
      <c r="A85" s="215" t="s">
        <v>5</v>
      </c>
      <c r="B85" s="215"/>
      <c r="C85" s="216"/>
      <c r="D85" s="217"/>
      <c r="E85" s="218"/>
      <c r="F85" s="219" t="s">
        <v>20</v>
      </c>
      <c r="G85" s="219" t="s">
        <v>16</v>
      </c>
      <c r="H85" s="219" t="s">
        <v>17</v>
      </c>
    </row>
    <row r="86" spans="1:8" s="99" customFormat="1" ht="39" thickBot="1" x14ac:dyDescent="0.25">
      <c r="A86" s="220" t="s">
        <v>171</v>
      </c>
      <c r="B86" s="221" t="s">
        <v>172</v>
      </c>
      <c r="C86" s="222">
        <v>1599</v>
      </c>
      <c r="D86" s="223">
        <v>0.45400000000000001</v>
      </c>
      <c r="E86" s="222">
        <v>873</v>
      </c>
      <c r="F86" s="224">
        <v>45.37</v>
      </c>
      <c r="G86" s="224">
        <v>34.51</v>
      </c>
      <c r="H86" s="224">
        <v>29.34</v>
      </c>
    </row>
    <row r="87" spans="1:8" s="99" customFormat="1" ht="13.5" thickBot="1" x14ac:dyDescent="0.25">
      <c r="A87" s="467" t="s">
        <v>3</v>
      </c>
      <c r="B87" s="468"/>
      <c r="C87" s="225">
        <v>1599</v>
      </c>
      <c r="D87" s="226">
        <v>0.45400000000000001</v>
      </c>
      <c r="E87" s="227">
        <v>873</v>
      </c>
      <c r="F87" s="228">
        <v>45.37</v>
      </c>
      <c r="G87" s="228">
        <v>34.51</v>
      </c>
      <c r="H87" s="228">
        <v>29.34</v>
      </c>
    </row>
    <row r="88" spans="1:8" s="99" customFormat="1" ht="39" thickBot="1" x14ac:dyDescent="0.25">
      <c r="A88" s="229" t="s">
        <v>173</v>
      </c>
      <c r="B88" s="230" t="s">
        <v>174</v>
      </c>
      <c r="C88" s="222">
        <v>1399</v>
      </c>
      <c r="D88" s="223">
        <v>0.45390000000000003</v>
      </c>
      <c r="E88" s="222">
        <v>764</v>
      </c>
      <c r="F88" s="224">
        <v>40.15</v>
      </c>
      <c r="G88" s="224">
        <v>30.83</v>
      </c>
      <c r="H88" s="224">
        <v>26.43</v>
      </c>
    </row>
    <row r="89" spans="1:8" s="99" customFormat="1" ht="13.5" thickBot="1" x14ac:dyDescent="0.25">
      <c r="A89" s="467" t="s">
        <v>3</v>
      </c>
      <c r="B89" s="468"/>
      <c r="C89" s="225">
        <v>1399</v>
      </c>
      <c r="D89" s="226">
        <v>0.45390000000000003</v>
      </c>
      <c r="E89" s="227">
        <v>764</v>
      </c>
      <c r="F89" s="228">
        <v>40.15</v>
      </c>
      <c r="G89" s="228">
        <v>30.83</v>
      </c>
      <c r="H89" s="228">
        <v>26.43</v>
      </c>
    </row>
    <row r="90" spans="1:8" s="99" customFormat="1" ht="39" thickBot="1" x14ac:dyDescent="0.25">
      <c r="A90" s="231" t="s">
        <v>175</v>
      </c>
      <c r="B90" s="230" t="s">
        <v>176</v>
      </c>
      <c r="C90" s="222">
        <v>2349</v>
      </c>
      <c r="D90" s="366">
        <v>0.45390000000000003</v>
      </c>
      <c r="E90" s="222">
        <v>1283</v>
      </c>
      <c r="F90" s="224">
        <v>64.989999999999995</v>
      </c>
      <c r="G90" s="224">
        <v>48.34</v>
      </c>
      <c r="H90" s="224">
        <v>40.29</v>
      </c>
    </row>
    <row r="91" spans="1:8" ht="13.5" thickBot="1" x14ac:dyDescent="0.25">
      <c r="A91" s="467" t="s">
        <v>3</v>
      </c>
      <c r="B91" s="468"/>
      <c r="C91" s="225">
        <v>2349</v>
      </c>
      <c r="D91" s="367">
        <v>0.45390000000000003</v>
      </c>
      <c r="E91" s="227">
        <v>1283</v>
      </c>
      <c r="F91" s="228">
        <v>64.989999999999995</v>
      </c>
      <c r="G91" s="228">
        <v>48.34</v>
      </c>
      <c r="H91" s="228">
        <v>40.29</v>
      </c>
    </row>
    <row r="92" spans="1:8" s="99" customFormat="1" ht="51.75" thickBot="1" x14ac:dyDescent="0.25">
      <c r="A92" s="232" t="s">
        <v>177</v>
      </c>
      <c r="B92" s="233" t="s">
        <v>178</v>
      </c>
      <c r="C92" s="234">
        <v>2949</v>
      </c>
      <c r="D92" s="368">
        <v>0.45390000000000003</v>
      </c>
      <c r="E92" s="234">
        <v>1611</v>
      </c>
      <c r="F92" s="236">
        <v>80.69</v>
      </c>
      <c r="G92" s="236">
        <v>59.4</v>
      </c>
      <c r="H92" s="236">
        <v>49.06</v>
      </c>
    </row>
    <row r="93" spans="1:8" s="99" customFormat="1" ht="13.5" thickBot="1" x14ac:dyDescent="0.25">
      <c r="A93" s="467" t="s">
        <v>3</v>
      </c>
      <c r="B93" s="468"/>
      <c r="C93" s="234">
        <v>2949</v>
      </c>
      <c r="D93" s="368">
        <v>0.45390000000000003</v>
      </c>
      <c r="E93" s="237">
        <v>1611</v>
      </c>
      <c r="F93" s="238">
        <v>80.69</v>
      </c>
      <c r="G93" s="238">
        <v>59.4</v>
      </c>
      <c r="H93" s="238">
        <v>49.06</v>
      </c>
    </row>
    <row r="94" spans="1:8" s="99" customFormat="1" ht="12.75" x14ac:dyDescent="0.2">
      <c r="A94" s="369" t="s">
        <v>12</v>
      </c>
      <c r="B94" s="370"/>
      <c r="C94" s="370"/>
      <c r="D94" s="370"/>
      <c r="E94" s="370"/>
      <c r="F94" s="370"/>
      <c r="G94" s="370"/>
      <c r="H94" s="370"/>
    </row>
    <row r="95" spans="1:8" s="99" customFormat="1" ht="25.5" x14ac:dyDescent="0.2">
      <c r="A95" s="371" t="s">
        <v>179</v>
      </c>
      <c r="B95" s="372" t="s">
        <v>180</v>
      </c>
      <c r="C95" s="373">
        <v>399</v>
      </c>
      <c r="D95" s="223">
        <v>0.84770000000000001</v>
      </c>
      <c r="E95" s="374">
        <v>296</v>
      </c>
      <c r="F95" s="224">
        <v>14.17</v>
      </c>
      <c r="G95" s="375">
        <v>9.98</v>
      </c>
      <c r="H95" s="224">
        <v>7.91</v>
      </c>
    </row>
    <row r="96" spans="1:8" s="99" customFormat="1" ht="25.5" x14ac:dyDescent="0.2">
      <c r="A96" s="371" t="s">
        <v>181</v>
      </c>
      <c r="B96" s="372" t="s">
        <v>182</v>
      </c>
      <c r="C96" s="373">
        <v>599</v>
      </c>
      <c r="D96" s="223">
        <v>0.84770000000000001</v>
      </c>
      <c r="E96" s="374">
        <v>443</v>
      </c>
      <c r="F96" s="224">
        <v>21.2</v>
      </c>
      <c r="G96" s="375">
        <v>14.94</v>
      </c>
      <c r="H96" s="224">
        <v>11.84</v>
      </c>
    </row>
    <row r="97" spans="1:8" s="99" customFormat="1" ht="12.75" x14ac:dyDescent="0.2">
      <c r="A97" s="376" t="s">
        <v>10</v>
      </c>
      <c r="B97" s="377"/>
      <c r="C97" s="377"/>
      <c r="D97" s="377"/>
      <c r="E97" s="377"/>
      <c r="F97" s="377"/>
      <c r="G97" s="377"/>
      <c r="H97" s="377"/>
    </row>
    <row r="98" spans="1:8" s="99" customFormat="1" ht="12.75" x14ac:dyDescent="0.2">
      <c r="A98" s="371" t="s">
        <v>183</v>
      </c>
      <c r="B98" s="372" t="s">
        <v>184</v>
      </c>
      <c r="C98" s="373">
        <v>599</v>
      </c>
      <c r="D98" s="223">
        <v>0.84770000000000001</v>
      </c>
      <c r="E98" s="374">
        <v>229</v>
      </c>
      <c r="F98" s="222">
        <v>10.96</v>
      </c>
      <c r="G98" s="222">
        <v>7.72</v>
      </c>
      <c r="H98" s="378">
        <v>6.12</v>
      </c>
    </row>
    <row r="99" spans="1:8" s="99" customFormat="1" ht="12.75" x14ac:dyDescent="0.2">
      <c r="A99" s="371" t="s">
        <v>185</v>
      </c>
      <c r="B99" s="372" t="s">
        <v>186</v>
      </c>
      <c r="C99" s="373">
        <v>719</v>
      </c>
      <c r="D99" s="223">
        <v>0.84770000000000001</v>
      </c>
      <c r="E99" s="374">
        <v>275</v>
      </c>
      <c r="F99" s="222">
        <v>13.16</v>
      </c>
      <c r="G99" s="222">
        <v>9.2799999999999994</v>
      </c>
      <c r="H99" s="378">
        <v>7.35</v>
      </c>
    </row>
    <row r="100" spans="1:8" s="99" customFormat="1" ht="25.5" x14ac:dyDescent="0.2">
      <c r="A100" s="371" t="s">
        <v>26</v>
      </c>
      <c r="B100" s="372" t="s">
        <v>27</v>
      </c>
      <c r="C100" s="373">
        <v>219</v>
      </c>
      <c r="D100" s="223">
        <v>0.84770000000000001</v>
      </c>
      <c r="E100" s="374">
        <v>162</v>
      </c>
      <c r="F100" s="222">
        <v>7.75</v>
      </c>
      <c r="G100" s="222">
        <v>5.46</v>
      </c>
      <c r="H100" s="378">
        <v>4.33</v>
      </c>
    </row>
    <row r="101" spans="1:8" s="99" customFormat="1" ht="38.25" x14ac:dyDescent="0.2">
      <c r="A101" s="371" t="s">
        <v>187</v>
      </c>
      <c r="B101" s="372" t="s">
        <v>188</v>
      </c>
      <c r="C101" s="373">
        <v>499</v>
      </c>
      <c r="D101" s="223">
        <v>0.84770000000000001</v>
      </c>
      <c r="E101" s="374">
        <v>250</v>
      </c>
      <c r="F101" s="222">
        <v>11.97</v>
      </c>
      <c r="G101" s="222">
        <v>8.43</v>
      </c>
      <c r="H101" s="378">
        <v>6.68</v>
      </c>
    </row>
    <row r="102" spans="1:8" s="99" customFormat="1" ht="12.75" x14ac:dyDescent="0.2">
      <c r="A102" s="371" t="s">
        <v>189</v>
      </c>
      <c r="B102" s="372" t="s">
        <v>190</v>
      </c>
      <c r="C102" s="373">
        <v>199</v>
      </c>
      <c r="D102" s="223">
        <v>0.84770000000000001</v>
      </c>
      <c r="E102" s="374">
        <v>100</v>
      </c>
      <c r="F102" s="222">
        <v>4.79</v>
      </c>
      <c r="G102" s="222">
        <v>3.37</v>
      </c>
      <c r="H102" s="378">
        <v>2.67</v>
      </c>
    </row>
    <row r="103" spans="1:8" s="99" customFormat="1" ht="13.5" thickBot="1" x14ac:dyDescent="0.25">
      <c r="A103" s="239" t="s">
        <v>18</v>
      </c>
      <c r="B103" s="239" t="s">
        <v>19</v>
      </c>
      <c r="C103" s="240">
        <v>220</v>
      </c>
      <c r="D103" s="235">
        <v>0</v>
      </c>
      <c r="E103" s="240">
        <v>220</v>
      </c>
      <c r="F103" s="236">
        <v>10.53</v>
      </c>
      <c r="G103" s="236">
        <v>7.42</v>
      </c>
      <c r="H103" s="241">
        <v>5.88</v>
      </c>
    </row>
    <row r="104" spans="1:8" s="99" customFormat="1" ht="13.5" thickBot="1" x14ac:dyDescent="0.25">
      <c r="A104" s="277"/>
      <c r="B104" s="277"/>
      <c r="C104" s="274"/>
      <c r="D104" s="275"/>
      <c r="E104" s="274"/>
      <c r="F104" s="281"/>
      <c r="G104" s="281"/>
      <c r="H104" s="281"/>
    </row>
    <row r="105" spans="1:8" s="99" customFormat="1" ht="26.25" thickBot="1" x14ac:dyDescent="0.25">
      <c r="A105" s="209" t="s">
        <v>0</v>
      </c>
      <c r="B105" s="210" t="s">
        <v>1</v>
      </c>
      <c r="C105" s="211" t="s">
        <v>2</v>
      </c>
      <c r="D105" s="212" t="s">
        <v>4</v>
      </c>
      <c r="E105" s="213" t="s">
        <v>6</v>
      </c>
      <c r="F105" s="214" t="s">
        <v>7</v>
      </c>
      <c r="G105" s="214" t="s">
        <v>8</v>
      </c>
      <c r="H105" s="214" t="s">
        <v>9</v>
      </c>
    </row>
    <row r="106" spans="1:8" s="99" customFormat="1" ht="39" thickBot="1" x14ac:dyDescent="0.25">
      <c r="A106" s="215" t="s">
        <v>5</v>
      </c>
      <c r="B106" s="215"/>
      <c r="C106" s="216"/>
      <c r="D106" s="217"/>
      <c r="E106" s="218"/>
      <c r="F106" s="219" t="s">
        <v>20</v>
      </c>
      <c r="G106" s="219" t="s">
        <v>16</v>
      </c>
      <c r="H106" s="219" t="s">
        <v>17</v>
      </c>
    </row>
    <row r="107" spans="1:8" s="99" customFormat="1" ht="39" thickBot="1" x14ac:dyDescent="0.25">
      <c r="A107" s="229" t="s">
        <v>191</v>
      </c>
      <c r="B107" s="221" t="s">
        <v>192</v>
      </c>
      <c r="C107" s="222">
        <v>5499</v>
      </c>
      <c r="D107" s="223">
        <v>0.45660000000000001</v>
      </c>
      <c r="E107" s="222">
        <v>2988</v>
      </c>
      <c r="F107" s="224">
        <v>160.86000000000001</v>
      </c>
      <c r="G107" s="224">
        <v>125.44</v>
      </c>
      <c r="H107" s="224">
        <v>108.94</v>
      </c>
    </row>
    <row r="108" spans="1:8" s="99" customFormat="1" ht="13.5" thickBot="1" x14ac:dyDescent="0.25">
      <c r="A108" s="467" t="s">
        <v>3</v>
      </c>
      <c r="B108" s="468"/>
      <c r="C108" s="225">
        <v>5499</v>
      </c>
      <c r="D108" s="226">
        <v>0.45660000000000001</v>
      </c>
      <c r="E108" s="227">
        <v>2988</v>
      </c>
      <c r="F108" s="228">
        <v>160.86000000000001</v>
      </c>
      <c r="G108" s="228">
        <v>125.44</v>
      </c>
      <c r="H108" s="228">
        <v>108.94</v>
      </c>
    </row>
    <row r="109" spans="1:8" s="99" customFormat="1" ht="51.75" thickBot="1" x14ac:dyDescent="0.25">
      <c r="A109" s="231" t="s">
        <v>193</v>
      </c>
      <c r="B109" s="230" t="s">
        <v>194</v>
      </c>
      <c r="C109" s="222">
        <v>6599</v>
      </c>
      <c r="D109" s="223">
        <v>0.45660000000000001</v>
      </c>
      <c r="E109" s="222">
        <v>3585</v>
      </c>
      <c r="F109" s="224">
        <v>189.62</v>
      </c>
      <c r="G109" s="224">
        <v>145.71</v>
      </c>
      <c r="H109" s="224">
        <v>125</v>
      </c>
    </row>
    <row r="110" spans="1:8" s="99" customFormat="1" ht="13.5" thickBot="1" x14ac:dyDescent="0.25">
      <c r="A110" s="467" t="s">
        <v>3</v>
      </c>
      <c r="B110" s="468"/>
      <c r="C110" s="225">
        <v>6599</v>
      </c>
      <c r="D110" s="226">
        <v>0.45660000000000001</v>
      </c>
      <c r="E110" s="227">
        <v>3585</v>
      </c>
      <c r="F110" s="228">
        <v>189.62</v>
      </c>
      <c r="G110" s="228">
        <v>145.71</v>
      </c>
      <c r="H110" s="228">
        <v>125</v>
      </c>
    </row>
    <row r="111" spans="1:8" s="99" customFormat="1" ht="51.75" thickBot="1" x14ac:dyDescent="0.25">
      <c r="A111" s="232" t="s">
        <v>248</v>
      </c>
      <c r="B111" s="230" t="s">
        <v>196</v>
      </c>
      <c r="C111" s="234">
        <v>6899</v>
      </c>
      <c r="D111" s="223">
        <v>0.45660000000000001</v>
      </c>
      <c r="E111" s="234">
        <v>3748</v>
      </c>
      <c r="F111" s="236">
        <v>197.47</v>
      </c>
      <c r="G111" s="236">
        <v>151.25</v>
      </c>
      <c r="H111" s="236">
        <v>129.38</v>
      </c>
    </row>
    <row r="112" spans="1:8" s="99" customFormat="1" ht="13.5" thickBot="1" x14ac:dyDescent="0.25">
      <c r="A112" s="467" t="s">
        <v>3</v>
      </c>
      <c r="B112" s="468"/>
      <c r="C112" s="234">
        <v>6899</v>
      </c>
      <c r="D112" s="226">
        <v>0.45660000000000001</v>
      </c>
      <c r="E112" s="237">
        <v>3748</v>
      </c>
      <c r="F112" s="238">
        <v>197.47</v>
      </c>
      <c r="G112" s="238">
        <v>151.25</v>
      </c>
      <c r="H112" s="238">
        <v>129.38</v>
      </c>
    </row>
    <row r="113" spans="1:8" s="99" customFormat="1" ht="12.75" x14ac:dyDescent="0.2">
      <c r="A113" s="379" t="s">
        <v>12</v>
      </c>
      <c r="B113" s="379"/>
      <c r="C113" s="379"/>
      <c r="D113" s="379"/>
      <c r="E113" s="379"/>
      <c r="F113" s="379"/>
      <c r="G113" s="379"/>
      <c r="H113" s="379"/>
    </row>
    <row r="114" spans="1:8" s="99" customFormat="1" ht="25.5" x14ac:dyDescent="0.2">
      <c r="A114" s="371" t="s">
        <v>197</v>
      </c>
      <c r="B114" s="372" t="s">
        <v>198</v>
      </c>
      <c r="C114" s="380">
        <v>999</v>
      </c>
      <c r="D114" s="223">
        <v>0.61380000000000001</v>
      </c>
      <c r="E114" s="381">
        <v>740</v>
      </c>
      <c r="F114" s="335">
        <v>35.42</v>
      </c>
      <c r="G114" s="335">
        <v>24.96</v>
      </c>
      <c r="H114" s="335">
        <v>19.77</v>
      </c>
    </row>
    <row r="115" spans="1:8" s="99" customFormat="1" ht="25.5" x14ac:dyDescent="0.2">
      <c r="A115" s="371" t="s">
        <v>199</v>
      </c>
      <c r="B115" s="372" t="s">
        <v>200</v>
      </c>
      <c r="C115" s="380">
        <v>1299</v>
      </c>
      <c r="D115" s="223">
        <v>0.61380000000000001</v>
      </c>
      <c r="E115" s="381">
        <v>962</v>
      </c>
      <c r="F115" s="335">
        <v>46.04</v>
      </c>
      <c r="G115" s="335">
        <v>32.450000000000003</v>
      </c>
      <c r="H115" s="335">
        <v>25.7</v>
      </c>
    </row>
    <row r="116" spans="1:8" ht="12.75" x14ac:dyDescent="0.2">
      <c r="A116" s="379" t="s">
        <v>25</v>
      </c>
      <c r="B116" s="379"/>
      <c r="C116" s="379"/>
      <c r="D116" s="379"/>
      <c r="E116" s="379"/>
      <c r="F116" s="379"/>
      <c r="G116" s="379"/>
      <c r="H116" s="379"/>
    </row>
    <row r="117" spans="1:8" ht="25.5" x14ac:dyDescent="0.2">
      <c r="A117" s="371" t="s">
        <v>201</v>
      </c>
      <c r="B117" s="372" t="s">
        <v>202</v>
      </c>
      <c r="C117" s="380">
        <v>1999</v>
      </c>
      <c r="D117" s="223">
        <v>0.61380000000000001</v>
      </c>
      <c r="E117" s="381">
        <v>1481</v>
      </c>
      <c r="F117" s="335">
        <v>70.88</v>
      </c>
      <c r="G117" s="335">
        <v>49.95</v>
      </c>
      <c r="H117" s="335">
        <v>39.57</v>
      </c>
    </row>
    <row r="118" spans="1:8" ht="25.5" x14ac:dyDescent="0.2">
      <c r="A118" s="371" t="s">
        <v>203</v>
      </c>
      <c r="B118" s="372" t="s">
        <v>204</v>
      </c>
      <c r="C118" s="380">
        <v>2999</v>
      </c>
      <c r="D118" s="223">
        <v>0.61380000000000001</v>
      </c>
      <c r="E118" s="381">
        <v>2221</v>
      </c>
      <c r="F118" s="335">
        <v>106.3</v>
      </c>
      <c r="G118" s="335">
        <v>74.91</v>
      </c>
      <c r="H118" s="335">
        <v>59.35</v>
      </c>
    </row>
    <row r="119" spans="1:8" ht="12.75" x14ac:dyDescent="0.2">
      <c r="A119" s="376" t="s">
        <v>11</v>
      </c>
      <c r="B119" s="376"/>
      <c r="C119" s="376"/>
      <c r="D119" s="376"/>
      <c r="E119" s="376"/>
      <c r="F119" s="376"/>
      <c r="G119" s="376"/>
      <c r="H119" s="376"/>
    </row>
    <row r="120" spans="1:8" ht="38.25" x14ac:dyDescent="0.2">
      <c r="A120" s="382" t="s">
        <v>187</v>
      </c>
      <c r="B120" s="382" t="s">
        <v>188</v>
      </c>
      <c r="C120" s="222">
        <v>499</v>
      </c>
      <c r="D120" s="223">
        <v>0.84770000000000001</v>
      </c>
      <c r="E120" s="383">
        <v>76</v>
      </c>
      <c r="F120" s="335">
        <v>3.64</v>
      </c>
      <c r="G120" s="335">
        <v>2.56</v>
      </c>
      <c r="H120" s="335">
        <v>2.0299999999999998</v>
      </c>
    </row>
    <row r="121" spans="1:8" ht="12.75" x14ac:dyDescent="0.2">
      <c r="A121" s="376" t="s">
        <v>10</v>
      </c>
      <c r="B121" s="376"/>
      <c r="C121" s="376"/>
      <c r="D121" s="376"/>
      <c r="E121" s="376"/>
      <c r="F121" s="376"/>
      <c r="G121" s="376"/>
      <c r="H121" s="376"/>
    </row>
    <row r="122" spans="1:8" ht="12.75" x14ac:dyDescent="0.2">
      <c r="A122" s="384" t="s">
        <v>18</v>
      </c>
      <c r="B122" s="385" t="s">
        <v>19</v>
      </c>
      <c r="C122" s="386">
        <v>220</v>
      </c>
      <c r="D122" s="223">
        <v>0</v>
      </c>
      <c r="E122" s="383">
        <v>220</v>
      </c>
      <c r="F122" s="335">
        <v>10.53</v>
      </c>
      <c r="G122" s="335">
        <v>7.42</v>
      </c>
      <c r="H122" s="335">
        <v>5.88</v>
      </c>
    </row>
    <row r="123" spans="1:8" ht="12.75" x14ac:dyDescent="0.2">
      <c r="A123" s="384" t="s">
        <v>183</v>
      </c>
      <c r="B123" s="385" t="s">
        <v>205</v>
      </c>
      <c r="C123" s="222">
        <v>599</v>
      </c>
      <c r="D123" s="223">
        <v>0.61770000000000003</v>
      </c>
      <c r="E123" s="383">
        <v>229</v>
      </c>
      <c r="F123" s="335">
        <v>10.96</v>
      </c>
      <c r="G123" s="335">
        <v>7.72</v>
      </c>
      <c r="H123" s="335">
        <v>6.12</v>
      </c>
    </row>
    <row r="124" spans="1:8" ht="12.75" x14ac:dyDescent="0.2">
      <c r="A124" s="384" t="s">
        <v>185</v>
      </c>
      <c r="B124" s="385" t="s">
        <v>21</v>
      </c>
      <c r="C124" s="222">
        <v>712</v>
      </c>
      <c r="D124" s="223">
        <v>0.61380000000000001</v>
      </c>
      <c r="E124" s="383">
        <v>275</v>
      </c>
      <c r="F124" s="335">
        <v>13.16</v>
      </c>
      <c r="G124" s="335">
        <v>9.2799999999999994</v>
      </c>
      <c r="H124" s="335">
        <v>7.35</v>
      </c>
    </row>
    <row r="125" spans="1:8" ht="25.5" x14ac:dyDescent="0.2">
      <c r="A125" s="371" t="s">
        <v>206</v>
      </c>
      <c r="B125" s="372" t="s">
        <v>207</v>
      </c>
      <c r="C125" s="380">
        <v>499</v>
      </c>
      <c r="D125" s="223">
        <v>0.61380000000000001</v>
      </c>
      <c r="E125" s="381">
        <v>191</v>
      </c>
      <c r="F125" s="335">
        <v>9.14</v>
      </c>
      <c r="G125" s="335">
        <v>6.44</v>
      </c>
      <c r="H125" s="335">
        <v>5.0999999999999996</v>
      </c>
    </row>
    <row r="126" spans="1:8" ht="12.75" x14ac:dyDescent="0.2">
      <c r="A126" s="371" t="s">
        <v>127</v>
      </c>
      <c r="B126" s="372" t="s">
        <v>128</v>
      </c>
      <c r="C126" s="380">
        <v>719</v>
      </c>
      <c r="D126" s="223">
        <v>0.61380000000000001</v>
      </c>
      <c r="E126" s="381">
        <v>275</v>
      </c>
      <c r="F126" s="335">
        <v>13.16</v>
      </c>
      <c r="G126" s="335">
        <v>9.2799999999999994</v>
      </c>
      <c r="H126" s="335">
        <v>7.35</v>
      </c>
    </row>
    <row r="127" spans="1:8" ht="25.5" x14ac:dyDescent="0.2">
      <c r="A127" s="371" t="s">
        <v>26</v>
      </c>
      <c r="B127" s="372" t="s">
        <v>27</v>
      </c>
      <c r="C127" s="380">
        <v>219</v>
      </c>
      <c r="D127" s="223">
        <v>0.61380000000000001</v>
      </c>
      <c r="E127" s="381">
        <v>162</v>
      </c>
      <c r="F127" s="335">
        <v>7.75</v>
      </c>
      <c r="G127" s="335">
        <v>5.46</v>
      </c>
      <c r="H127" s="335">
        <v>4.33</v>
      </c>
    </row>
    <row r="128" spans="1:8" ht="13.5" thickBot="1" x14ac:dyDescent="0.25">
      <c r="A128" s="387" t="s">
        <v>208</v>
      </c>
      <c r="B128" s="388" t="s">
        <v>209</v>
      </c>
      <c r="C128" s="389">
        <v>416</v>
      </c>
      <c r="D128" s="235">
        <v>0.61380000000000001</v>
      </c>
      <c r="E128" s="390">
        <v>160</v>
      </c>
      <c r="F128" s="238">
        <v>7.66</v>
      </c>
      <c r="G128" s="238">
        <v>5.4</v>
      </c>
      <c r="H128" s="238">
        <v>4.28</v>
      </c>
    </row>
  </sheetData>
  <mergeCells count="14">
    <mergeCell ref="A110:B110"/>
    <mergeCell ref="A112:B112"/>
    <mergeCell ref="A59:B59"/>
    <mergeCell ref="A71:B71"/>
    <mergeCell ref="A87:B87"/>
    <mergeCell ref="A89:B89"/>
    <mergeCell ref="A91:B91"/>
    <mergeCell ref="A108:B108"/>
    <mergeCell ref="A93:B93"/>
    <mergeCell ref="A6:B6"/>
    <mergeCell ref="A20:B20"/>
    <mergeCell ref="A22:B22"/>
    <mergeCell ref="A24:B24"/>
    <mergeCell ref="A52:B52"/>
  </mergeCells>
  <pageMargins left="0.75" right="0.75" top="1" bottom="1" header="0.5" footer="0.5"/>
  <pageSetup scale="87" fitToHeight="0" orientation="landscape" r:id="rId1"/>
  <headerFooter alignWithMargins="0">
    <oddHeader>&amp;CSTOP ORDER TAKING/DISCONTINUED</oddHeader>
    <oddFooter>&amp;Rver. X20201303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Small Workgroup</vt:lpstr>
      <vt:lpstr>Medium Workgroup </vt:lpstr>
      <vt:lpstr>Large Workgroup </vt:lpstr>
      <vt:lpstr>Value-Added Services</vt:lpstr>
      <vt:lpstr>Stop Order Taking</vt:lpstr>
      <vt:lpstr>'Large Workgroup '!Print_Area</vt:lpstr>
      <vt:lpstr>'Medium Workgroup '!Print_Area</vt:lpstr>
      <vt:lpstr>'Small Workgroup'!Print_Area</vt:lpstr>
      <vt:lpstr>'Stop Order Taking'!Print_Area</vt:lpstr>
      <vt:lpstr>'Value-Added Services'!Print_Area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dc:creator>
  <cp:lastModifiedBy>DMS</cp:lastModifiedBy>
  <cp:lastPrinted>2013-12-17T13:11:17Z</cp:lastPrinted>
  <dcterms:created xsi:type="dcterms:W3CDTF">2010-03-28T19:20:53Z</dcterms:created>
  <dcterms:modified xsi:type="dcterms:W3CDTF">2013-12-17T13:11:18Z</dcterms:modified>
</cp:coreProperties>
</file>